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2\"/>
    </mc:Choice>
  </mc:AlternateContent>
  <bookViews>
    <workbookView xWindow="9705" yWindow="-15" windowWidth="9495" windowHeight="6000" tabRatio="700" firstSheet="1" activeTab="1"/>
  </bookViews>
  <sheets>
    <sheet name="Bang dieu chinh BC T4.2019" sheetId="2" state="hidden" r:id="rId1"/>
    <sheet name="Chi bộ 1" sheetId="5" r:id="rId2"/>
  </sheets>
  <definedNames>
    <definedName name="_xlnm.Print_Titles" localSheetId="0">'Bang dieu chinh BC T4.2019'!$6:$7</definedName>
  </definedNames>
  <calcPr calcId="152511"/>
</workbook>
</file>

<file path=xl/calcChain.xml><?xml version="1.0" encoding="utf-8"?>
<calcChain xmlns="http://schemas.openxmlformats.org/spreadsheetml/2006/main">
  <c r="F18" i="5" l="1"/>
  <c r="F19" i="5"/>
  <c r="F20" i="5"/>
  <c r="F7" i="5" l="1"/>
  <c r="F8" i="5"/>
  <c r="F9" i="5"/>
  <c r="F10" i="5"/>
  <c r="F11" i="5"/>
  <c r="F12" i="5"/>
  <c r="F13" i="5"/>
  <c r="F14" i="5"/>
  <c r="F15" i="5"/>
  <c r="F16" i="5"/>
  <c r="F17" i="5"/>
  <c r="F6" i="5"/>
  <c r="F21" i="5" l="1"/>
  <c r="S37" i="2"/>
  <c r="I37" i="2"/>
  <c r="W32" i="2"/>
  <c r="M32" i="2"/>
  <c r="W34" i="2"/>
  <c r="M34" i="2"/>
  <c r="W22" i="2"/>
  <c r="M22" i="2"/>
  <c r="W20" i="2"/>
  <c r="M20" i="2"/>
  <c r="W21" i="2"/>
  <c r="M21" i="2"/>
  <c r="W14" i="2"/>
  <c r="M14" i="2"/>
  <c r="S17" i="2"/>
  <c r="W17" i="2" s="1"/>
  <c r="I17" i="2"/>
  <c r="M17" i="2" s="1"/>
  <c r="S10" i="2"/>
  <c r="S9" i="2"/>
  <c r="W9" i="2"/>
  <c r="I10" i="2"/>
  <c r="I9" i="2"/>
  <c r="M9" i="2" s="1"/>
  <c r="W13" i="2"/>
  <c r="M13" i="2"/>
  <c r="W16" i="2"/>
  <c r="M16" i="2"/>
  <c r="W11" i="2"/>
  <c r="M11" i="2"/>
  <c r="W36" i="2"/>
  <c r="M36" i="2"/>
  <c r="W23" i="2"/>
  <c r="W35" i="2"/>
  <c r="W25" i="2"/>
  <c r="W24" i="2"/>
  <c r="M25" i="2"/>
  <c r="M15" i="2"/>
  <c r="M24" i="2"/>
  <c r="Q33" i="2"/>
  <c r="D23" i="5" l="1"/>
  <c r="D24" i="5" l="1"/>
</calcChain>
</file>

<file path=xl/sharedStrings.xml><?xml version="1.0" encoding="utf-8"?>
<sst xmlns="http://schemas.openxmlformats.org/spreadsheetml/2006/main" count="302" uniqueCount="155">
  <si>
    <t>01</t>
  </si>
  <si>
    <t>02</t>
  </si>
  <si>
    <t>03</t>
  </si>
  <si>
    <t>04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</si>
  <si>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</si>
  <si>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</si>
  <si>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</si>
  <si>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</si>
  <si>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</si>
  <si>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</si>
  <si>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</si>
  <si>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</si>
  <si>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</si>
  <si>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</si>
  <si>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</si>
  <si>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</si>
  <si>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</si>
  <si>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 xml:space="preserve">HỌ VÀ TÊN </t>
  </si>
  <si>
    <t xml:space="preserve">Ngạch </t>
  </si>
  <si>
    <t xml:space="preserve">Hệ số </t>
  </si>
  <si>
    <t>Hệ số PCCV</t>
  </si>
  <si>
    <t xml:space="preserve">GHI CHÚ </t>
  </si>
  <si>
    <t xml:space="preserve">Độc lập - Tự do - Hạnh phúc </t>
  </si>
  <si>
    <t>19</t>
  </si>
  <si>
    <t>20</t>
  </si>
  <si>
    <t>21</t>
  </si>
  <si>
    <t>22</t>
  </si>
  <si>
    <t>01.003</t>
  </si>
  <si>
    <t>01.004</t>
  </si>
  <si>
    <t>01.010</t>
  </si>
  <si>
    <t>Hồ Văn Sĩ</t>
  </si>
  <si>
    <t xml:space="preserve"> </t>
  </si>
  <si>
    <t>Hệ số PC khác</t>
  </si>
  <si>
    <t>STT TRÊN BẢNG LƯƠNG</t>
  </si>
  <si>
    <t xml:space="preserve">CỘNG HÒA XÃ HỘI CHỦ NGHĨA VIỆT NAM </t>
  </si>
  <si>
    <t>Đỗ Tuấn Việt</t>
  </si>
  <si>
    <t>Phan Anh Tuấn Kiệt</t>
  </si>
  <si>
    <t>15.112</t>
  </si>
  <si>
    <t>24</t>
  </si>
  <si>
    <t xml:space="preserve">HIỆU TRƯỞNG </t>
  </si>
  <si>
    <t>05</t>
  </si>
  <si>
    <t>TT</t>
  </si>
  <si>
    <t>Nguyễn Cao Phong</t>
  </si>
  <si>
    <t>23</t>
  </si>
  <si>
    <t>25</t>
  </si>
  <si>
    <t>26</t>
  </si>
  <si>
    <t>27</t>
  </si>
  <si>
    <t>28</t>
  </si>
  <si>
    <t>29</t>
  </si>
  <si>
    <t>Hệ số TNVK (%)</t>
  </si>
  <si>
    <t>Đỗ Thị Thơm</t>
  </si>
  <si>
    <t>Lê Thị Mai Hường</t>
  </si>
  <si>
    <t>Lâm Thị Phương Thùy</t>
  </si>
  <si>
    <t>Nguyễn Thị Kim Anh</t>
  </si>
  <si>
    <t>Lê Phi Trường</t>
  </si>
  <si>
    <t>Giáp Văn Thịnh</t>
  </si>
  <si>
    <t xml:space="preserve">ỦY BAN NHÂN DÂN TP. HỒ CHÍ MINH </t>
  </si>
  <si>
    <t>Trần Thị Minh Thoa</t>
  </si>
  <si>
    <t>STT</t>
  </si>
  <si>
    <t>A1</t>
  </si>
  <si>
    <t>B</t>
  </si>
  <si>
    <t>HỌ VÀ TÊN</t>
  </si>
  <si>
    <t>N3</t>
  </si>
  <si>
    <t>Nguyễn Thị Bích Liễu</t>
  </si>
  <si>
    <t>Phạm Hữu Lộc</t>
  </si>
  <si>
    <t>Đinh Văn Đệ</t>
  </si>
  <si>
    <t>Mai Nguyễn Hoàng Yến</t>
  </si>
  <si>
    <t>Nguyễn Kính</t>
  </si>
  <si>
    <t>V.07.01.03</t>
  </si>
  <si>
    <t>Trịnh Hoàng Hiệp</t>
  </si>
  <si>
    <t>Nguyễn Thị Thu Hà</t>
  </si>
  <si>
    <t>Nguyễn Thành Nam</t>
  </si>
  <si>
    <t>Hệ số PCTN nhà giáo</t>
  </si>
  <si>
    <t>Hệ số PC TNNG</t>
  </si>
  <si>
    <t>Hệ số TNVK</t>
  </si>
  <si>
    <t xml:space="preserve">Hệ số TNVK </t>
  </si>
  <si>
    <t>25% PCƯĐ</t>
  </si>
  <si>
    <t>NGƯỜI LẬP BIỂU</t>
  </si>
  <si>
    <t>Vũ Như Quỳnh</t>
  </si>
  <si>
    <t>KẾ TOÁN TRƯỞNG</t>
  </si>
  <si>
    <t>V.05.02.08</t>
  </si>
  <si>
    <t xml:space="preserve">TRƯỜNG CAO ĐẲNG LÝ TỰ TRỌNG TP. HCM </t>
  </si>
  <si>
    <t>Hide</t>
  </si>
  <si>
    <t>Hồ Minh Lợi</t>
  </si>
  <si>
    <t>Trần Kim Thu Liễu</t>
  </si>
  <si>
    <t>Lê Xuân Thiện</t>
  </si>
  <si>
    <t>Võ Đắc Thịnh</t>
  </si>
  <si>
    <t>Nguyễn Thị Huyền Nga</t>
  </si>
  <si>
    <t>Phạm Thị Thu Nga</t>
  </si>
  <si>
    <t>Đặng Thị Nhật Minh</t>
  </si>
  <si>
    <t>Nguyễn Hồng Đức</t>
  </si>
  <si>
    <t>Nguyễn Thanh Tú</t>
  </si>
  <si>
    <t>Nguyễn Ngọc Hiệp</t>
  </si>
  <si>
    <t>Nguyễn Anh Tuấn</t>
  </si>
  <si>
    <t>Nguyễn Hữu Thiện</t>
  </si>
  <si>
    <t>Đặng Thái Sơn</t>
  </si>
  <si>
    <t>Trần Thị Hồng Thu</t>
  </si>
  <si>
    <t>Lê Hùng Thanh</t>
  </si>
  <si>
    <t xml:space="preserve">LOẠI, HẠNG VC </t>
  </si>
  <si>
    <t>III</t>
  </si>
  <si>
    <t>Thái Thị My Sa</t>
  </si>
  <si>
    <t>QĐ Miễn nhiệm Trưởng bộ môn Điện ô tô từ 01/01/2019. Hệ số PCCV 0,25 được bảo lưu hết 30/6/2019</t>
  </si>
  <si>
    <t>01,003</t>
  </si>
  <si>
    <t>Nghỉ hộ sản hưởng chế độ BHXH từ 18/2/2019 đến hết 17/8/2019. Trừ trên BL T3+4+5+6+7+8/2019</t>
  </si>
  <si>
    <t>01,004</t>
  </si>
  <si>
    <t>Nghỉ hộ sản hưởng chế độ BHXH từ 03/02/19 đến hết 02/8/2019. Trừ trên BL T3+4+5+6+7+8/2019</t>
  </si>
  <si>
    <t>Nghỉ hộ sản hưởng chế độ BHXH từ 19/2/2018 đến hết 18/8/2019. Trừ trên BL T3+4+5+6+7+8/2019. Vẫn hưởng PCƯĐ</t>
  </si>
  <si>
    <t>QĐ Nâng phụ cấp thâm niên nhà giáo từ 01/3/2019</t>
  </si>
  <si>
    <t>Tiếp tục nghỉ không hưởng lương từ 01/2/19 đến 31/3/2019.</t>
  </si>
  <si>
    <t>Bảng lương tháng 3/2019</t>
  </si>
  <si>
    <t>25% PCƯĐ
0,45 PCTN</t>
  </si>
  <si>
    <t>QĐ Hưởng phụ cấp thâm niên nhà giáo lần đầu từ 01/11/2017 lập bảng truy lãnh riêng, cập nhật BL T4/2019</t>
  </si>
  <si>
    <t>QĐ Hưởng phụ cấp thâm niên nhà giáo lần đầu từ 01/5/2017 lập bảng truy lãnh riêng, cập nhật BL T4/2019</t>
  </si>
  <si>
    <t>25% PCƯĐ
0,3 PCTN</t>
  </si>
  <si>
    <t>QĐ nâng 1% phụ cấp thâm niên nhà giáo từ 01/12/2018, lập bảng truy lãnh riêng, cập nhật BL T4/2019</t>
  </si>
  <si>
    <t>01'003</t>
  </si>
  <si>
    <t>Nghỉ bệnh hưởng chế độ BHXH từ ngày 11/02/2019 đến hết ngày 20/02/2019 (8 ngày)</t>
  </si>
  <si>
    <t>QĐ Nâng phụ cấp thâm niên nhà giáo từ 01/4/2019</t>
  </si>
  <si>
    <t>Chưa hết thời gian nghỉ hộ sản hưởng chế độ BHXH. Có đơn xin đi làm lại từ 01/4/19. Nhập lại BL T4/19.</t>
  </si>
  <si>
    <t>Nguyễn Trọng Thạch</t>
  </si>
  <si>
    <t>Nguyễn Khắc Huy</t>
  </si>
  <si>
    <t>A2,1</t>
  </si>
  <si>
    <t>QĐ Nâng lương trước hạn từ 01/10/2018, lập bảng truy lãnh riêng, cập nhật BL T4/19</t>
  </si>
  <si>
    <t>QĐ Nâng lương trước hạn từ 01/9/2018, lập bảng truy lãnh riêng, cập nhật BL T4/19</t>
  </si>
  <si>
    <t>QĐ Nâng lương thường xuyên từ 01/01/2019, lập bảng truy lãnh riêng cập nhật BL T4/2019</t>
  </si>
  <si>
    <t>QĐ Nâng Phụ cấp thâm niên vượt khung từ 01/01/2019, lập bảng TL riêng cập nhật bảng lương T4/2019</t>
  </si>
  <si>
    <t>QĐ Công nhận kết quả tuyển dụng từ 01/4/2019</t>
  </si>
  <si>
    <t>QĐ Nâng lương trước hạn từ 01/9/2018 lập bảng truy lãnh riêng, cập nhật BL T04/2019</t>
  </si>
  <si>
    <t>QĐ Nâng lương trước hạn từ 01/11/2018 lập bảng truy lãnh riêng, cập nhật BL T04/2019</t>
  </si>
  <si>
    <t>QĐ Nâng lương trước hạn từ 01/9/2018 lập bảng truy lãnh riêng, cập nhật BL T4/2019</t>
  </si>
  <si>
    <t>IV</t>
  </si>
  <si>
    <t>QĐ Nâng lương thường xuyên từ 01/2/2019 lập bảng truy lãnh riêng, cập nhật BL T4/2019</t>
  </si>
  <si>
    <t>Thành phố Hồ Chí Minh, ngày 01 tháng 4 năm 2019</t>
  </si>
  <si>
    <t>BẢNG ĐIỀU CHỈNH THAY ĐỔI LƯƠNG CỦA CÁN BỘ, VIÊN CHỨC - THÁNG 04/2019</t>
  </si>
  <si>
    <t>Bảng lương tháng 4/2019</t>
  </si>
  <si>
    <t>ĐẢNG BỘ TRƯỜNG CAO ĐẲNG 
LÝ TỰ TRỌNG THÀNH PHỐ HỒ CHÍ MINH
CHI BỘ 1</t>
  </si>
  <si>
    <t>CỘNG HÒA XÃ HỘI CHỦ NGHĨA VIỆT NAM
Độc lập - Tự do - Hạnh phúc</t>
  </si>
  <si>
    <t>NGƯỜI LẬP BÁO CÁO</t>
  </si>
  <si>
    <t xml:space="preserve">T/M CHI BỘ </t>
  </si>
  <si>
    <t>BÍ THƯ</t>
  </si>
  <si>
    <t>Chi bộ trích lại 30%</t>
  </si>
  <si>
    <t>Chi bộ đóng lên đảng bộ 70%</t>
  </si>
  <si>
    <t>Ký nộp</t>
  </si>
  <si>
    <t xml:space="preserve">số đảng phí phải đóng </t>
  </si>
  <si>
    <t>Giang Phi Hùng</t>
  </si>
  <si>
    <t>Tổng cộng</t>
  </si>
  <si>
    <t>Lữ Xuân Trang</t>
  </si>
  <si>
    <t>Nguyễn Ngọc Quỳnh</t>
  </si>
  <si>
    <t>Lê Thị Hồng Vân</t>
  </si>
  <si>
    <t>TP.Hồ Chí Minh, ngày     tháng     năm 2020</t>
  </si>
  <si>
    <t>Cao Thị Hồng Thắm</t>
  </si>
  <si>
    <t>DANH SÁCH TỔNG ĐẢNG PHÍ ĐẢNG VIÊN PHẢI ĐÓNG QUÝ II/2020</t>
  </si>
  <si>
    <t>Đảng phí quý II</t>
  </si>
  <si>
    <t>Đảng phí ABC
(tháng 3+4+5/2020)</t>
  </si>
  <si>
    <t>Đảng phí truy thu TNTT
 quý I/2020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</si>
</sst>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#,##0.0000"/>
    <numFmt numFmtId="165" formatCode="0.000"/>
    <numFmt numFmtId="166" formatCode="0.0000"/>
    <numFmt numFmtId="167" formatCode="_(* #,##0_);_(* \(#,##0\);_(* &quot;-&quot;??_);_(@_)"/>
  </numFmts>
  <fonts count="25" x14ac:knownFonts="1">
    <font>
      <sz val="12"/>
      <name val="Times New Roman"/>
    </font>
    <font>
      <sz val="12"/>
      <name val="Times New Roman"/>
      <family val="1"/>
    </font>
    <font>
      <sz val="10"/>
      <name val="VNI-Times"/>
    </font>
    <font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1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0" fillId="0" borderId="0"/>
    <xf numFmtId="0" fontId="2" fillId="0" borderId="0" applyBorder="0"/>
    <xf numFmtId="9" fontId="1" fillId="0" borderId="0" applyFont="0" applyFill="0" applyBorder="0" applyAlignment="0" applyProtection="0"/>
  </cellStyleXfs>
  <cellXfs count="159">
    <xf numFmtId="0" fontId="0" fillId="0" borderId="0" xfId="0"/>
    <xf numFmtId="0" fontId="5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/>
    <xf numFmtId="0" fontId="10" fillId="0" borderId="0" xfId="0" applyFont="1" applyFill="1"/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 vertical="center" wrapText="1"/>
    </xf>
    <xf numFmtId="0" fontId="16" fillId="0" borderId="0" xfId="0" applyFont="1" applyFill="1"/>
    <xf numFmtId="0" fontId="17" fillId="0" borderId="0" xfId="0" applyFont="1" applyFill="1"/>
    <xf numFmtId="0" fontId="17" fillId="0" borderId="0" xfId="0" applyFont="1" applyFill="1" applyAlignment="1">
      <alignment horizontal="center"/>
    </xf>
    <xf numFmtId="0" fontId="18" fillId="0" borderId="0" xfId="0" quotePrefix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/>
    </xf>
    <xf numFmtId="0" fontId="18" fillId="0" borderId="0" xfId="3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Alignment="1">
      <alignment horizontal="left" vertical="center"/>
    </xf>
    <xf numFmtId="9" fontId="1" fillId="0" borderId="0" xfId="0" applyNumberFormat="1" applyFont="1" applyFill="1"/>
    <xf numFmtId="9" fontId="12" fillId="0" borderId="0" xfId="0" applyNumberFormat="1" applyFont="1" applyFill="1"/>
    <xf numFmtId="9" fontId="17" fillId="0" borderId="0" xfId="0" applyNumberFormat="1" applyFont="1" applyFill="1"/>
    <xf numFmtId="9" fontId="10" fillId="0" borderId="0" xfId="0" applyNumberFormat="1" applyFont="1" applyFill="1"/>
    <xf numFmtId="0" fontId="12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4" fillId="2" borderId="1" xfId="0" quotePrefix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3" applyNumberFormat="1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right" vertical="center" wrapText="1"/>
    </xf>
    <xf numFmtId="166" fontId="4" fillId="2" borderId="1" xfId="3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9" fontId="4" fillId="2" borderId="1" xfId="0" applyNumberFormat="1" applyFont="1" applyFill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3" fontId="4" fillId="0" borderId="0" xfId="0" quotePrefix="1" applyNumberFormat="1" applyFont="1" applyFill="1" applyBorder="1" applyAlignment="1">
      <alignment horizontal="center" vertical="center" wrapText="1"/>
    </xf>
    <xf numFmtId="165" fontId="4" fillId="0" borderId="0" xfId="3" applyNumberFormat="1" applyFont="1" applyFill="1" applyBorder="1" applyAlignment="1">
      <alignment horizontal="center" vertical="center" wrapText="1"/>
    </xf>
    <xf numFmtId="9" fontId="4" fillId="0" borderId="0" xfId="0" quotePrefix="1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quotePrefix="1" applyNumberFormat="1" applyFont="1" applyFill="1" applyBorder="1" applyAlignment="1">
      <alignment horizontal="left" vertical="center"/>
    </xf>
    <xf numFmtId="0" fontId="4" fillId="0" borderId="0" xfId="3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9" fontId="8" fillId="0" borderId="2" xfId="0" applyNumberFormat="1" applyFont="1" applyFill="1" applyBorder="1" applyAlignment="1">
      <alignment horizontal="center" vertical="center" wrapText="1"/>
    </xf>
    <xf numFmtId="9" fontId="8" fillId="3" borderId="2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17" fillId="0" borderId="0" xfId="0" applyNumberFormat="1" applyFont="1" applyFill="1" applyAlignment="1">
      <alignment horizontal="center"/>
    </xf>
    <xf numFmtId="166" fontId="8" fillId="0" borderId="2" xfId="0" applyNumberFormat="1" applyFont="1" applyFill="1" applyBorder="1" applyAlignment="1">
      <alignment horizontal="center" vertical="center" wrapText="1"/>
    </xf>
    <xf numFmtId="166" fontId="4" fillId="0" borderId="0" xfId="0" quotePrefix="1" applyNumberFormat="1" applyFont="1" applyFill="1" applyBorder="1" applyAlignment="1">
      <alignment horizontal="center" vertical="center" wrapText="1"/>
    </xf>
    <xf numFmtId="166" fontId="10" fillId="0" borderId="0" xfId="0" applyNumberFormat="1" applyFont="1" applyFill="1" applyAlignment="1">
      <alignment horizontal="center"/>
    </xf>
    <xf numFmtId="9" fontId="12" fillId="4" borderId="0" xfId="0" applyNumberFormat="1" applyFont="1" applyFill="1"/>
    <xf numFmtId="9" fontId="17" fillId="4" borderId="0" xfId="0" applyNumberFormat="1" applyFont="1" applyFill="1"/>
    <xf numFmtId="9" fontId="18" fillId="4" borderId="0" xfId="3" applyNumberFormat="1" applyFont="1" applyFill="1" applyBorder="1" applyAlignment="1">
      <alignment horizontal="left" vertical="center"/>
    </xf>
    <xf numFmtId="9" fontId="10" fillId="4" borderId="0" xfId="0" applyNumberFormat="1" applyFont="1" applyFill="1"/>
    <xf numFmtId="0" fontId="19" fillId="0" borderId="0" xfId="0" applyFont="1" applyFill="1" applyBorder="1" applyAlignment="1">
      <alignment horizontal="right"/>
    </xf>
    <xf numFmtId="9" fontId="4" fillId="0" borderId="0" xfId="3" applyNumberFormat="1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 wrapText="1"/>
    </xf>
    <xf numFmtId="9" fontId="4" fillId="2" borderId="1" xfId="4" quotePrefix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6" fillId="0" borderId="2" xfId="0" quotePrefix="1" applyFont="1" applyFill="1" applyBorder="1" applyAlignment="1">
      <alignment horizontal="center" vertical="center" wrapText="1"/>
    </xf>
    <xf numFmtId="9" fontId="8" fillId="0" borderId="2" xfId="0" quotePrefix="1" applyNumberFormat="1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166" fontId="8" fillId="0" borderId="2" xfId="0" quotePrefix="1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6" fillId="3" borderId="2" xfId="0" quotePrefix="1" applyFont="1" applyFill="1" applyBorder="1" applyAlignment="1">
      <alignment horizontal="center" vertical="center" wrapText="1"/>
    </xf>
    <xf numFmtId="0" fontId="6" fillId="2" borderId="0" xfId="0" quotePrefix="1" applyNumberFormat="1" applyFont="1" applyFill="1" applyBorder="1" applyAlignment="1">
      <alignment horizontal="center" vertical="center" wrapText="1"/>
    </xf>
    <xf numFmtId="2" fontId="4" fillId="2" borderId="0" xfId="3" applyNumberFormat="1" applyFont="1" applyFill="1" applyBorder="1" applyAlignment="1">
      <alignment horizontal="center" vertical="center" wrapText="1"/>
    </xf>
    <xf numFmtId="166" fontId="4" fillId="2" borderId="0" xfId="3" applyNumberFormat="1" applyFont="1" applyFill="1" applyBorder="1" applyAlignment="1">
      <alignment horizontal="center" vertical="center" wrapText="1"/>
    </xf>
    <xf numFmtId="3" fontId="4" fillId="2" borderId="0" xfId="3" applyNumberFormat="1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center" vertical="center" wrapText="1"/>
    </xf>
    <xf numFmtId="9" fontId="4" fillId="2" borderId="0" xfId="0" applyNumberFormat="1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left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2" fontId="4" fillId="2" borderId="3" xfId="3" applyNumberFormat="1" applyFont="1" applyFill="1" applyBorder="1" applyAlignment="1">
      <alignment horizontal="center" vertical="center" wrapText="1"/>
    </xf>
    <xf numFmtId="166" fontId="4" fillId="2" borderId="3" xfId="3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9" fontId="4" fillId="2" borderId="3" xfId="0" applyNumberFormat="1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right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3" fontId="4" fillId="2" borderId="3" xfId="3" applyNumberFormat="1" applyFont="1" applyFill="1" applyBorder="1" applyAlignment="1">
      <alignment horizontal="right" vertical="center" wrapText="1"/>
    </xf>
    <xf numFmtId="0" fontId="4" fillId="2" borderId="1" xfId="0" quotePrefix="1" applyFont="1" applyFill="1" applyBorder="1" applyAlignment="1">
      <alignment horizontal="center" vertical="center"/>
    </xf>
    <xf numFmtId="3" fontId="4" fillId="2" borderId="1" xfId="0" quotePrefix="1" applyNumberFormat="1" applyFont="1" applyFill="1" applyBorder="1" applyAlignment="1">
      <alignment horizontal="center" vertical="center" wrapText="1"/>
    </xf>
    <xf numFmtId="166" fontId="4" fillId="2" borderId="4" xfId="3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 wrapText="1"/>
    </xf>
    <xf numFmtId="9" fontId="4" fillId="2" borderId="4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9" fontId="4" fillId="2" borderId="1" xfId="3" applyNumberFormat="1" applyFont="1" applyFill="1" applyBorder="1" applyAlignment="1">
      <alignment horizontal="center" vertical="center" wrapText="1"/>
    </xf>
    <xf numFmtId="0" fontId="4" fillId="2" borderId="3" xfId="0" quotePrefix="1" applyFont="1" applyFill="1" applyBorder="1" applyAlignment="1">
      <alignment horizontal="center" vertical="center" wrapText="1"/>
    </xf>
    <xf numFmtId="3" fontId="4" fillId="2" borderId="3" xfId="0" quotePrefix="1" applyNumberFormat="1" applyFont="1" applyFill="1" applyBorder="1" applyAlignment="1">
      <alignment horizontal="center" vertical="center" wrapText="1"/>
    </xf>
    <xf numFmtId="9" fontId="6" fillId="3" borderId="2" xfId="0" quotePrefix="1" applyNumberFormat="1" applyFont="1" applyFill="1" applyBorder="1" applyAlignment="1">
      <alignment horizontal="center" vertical="center" wrapText="1"/>
    </xf>
    <xf numFmtId="9" fontId="4" fillId="2" borderId="0" xfId="3" applyNumberFormat="1" applyFont="1" applyFill="1" applyBorder="1" applyAlignment="1">
      <alignment horizontal="center" vertical="center" wrapText="1"/>
    </xf>
    <xf numFmtId="9" fontId="4" fillId="0" borderId="0" xfId="3" applyNumberFormat="1" applyFont="1" applyFill="1" applyBorder="1" applyAlignment="1">
      <alignment horizontal="center" vertical="center" wrapText="1"/>
    </xf>
    <xf numFmtId="9" fontId="18" fillId="0" borderId="0" xfId="3" applyNumberFormat="1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center" vertical="center" wrapText="1"/>
    </xf>
    <xf numFmtId="9" fontId="4" fillId="2" borderId="3" xfId="3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justify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/>
    </xf>
    <xf numFmtId="0" fontId="4" fillId="2" borderId="3" xfId="0" quotePrefix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vertical="center"/>
    </xf>
    <xf numFmtId="3" fontId="4" fillId="0" borderId="2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9" fillId="0" borderId="0" xfId="0" applyFont="1" applyAlignment="1"/>
    <xf numFmtId="3" fontId="5" fillId="0" borderId="0" xfId="0" applyNumberFormat="1" applyFont="1"/>
    <xf numFmtId="3" fontId="4" fillId="0" borderId="2" xfId="0" applyNumberFormat="1" applyFont="1" applyBorder="1" applyAlignment="1">
      <alignment horizontal="right" vertic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Fill="1" applyBorder="1"/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23" fillId="0" borderId="0" xfId="0" applyNumberFormat="1" applyFont="1" applyBorder="1"/>
    <xf numFmtId="3" fontId="4" fillId="0" borderId="0" xfId="0" applyNumberFormat="1" applyFont="1" applyBorder="1" applyAlignment="1">
      <alignment horizontal="right" vertical="center"/>
    </xf>
    <xf numFmtId="0" fontId="4" fillId="0" borderId="0" xfId="0" applyFont="1" applyFill="1" applyBorder="1"/>
    <xf numFmtId="0" fontId="5" fillId="0" borderId="0" xfId="0" applyFont="1" applyFill="1" applyBorder="1" applyAlignment="1">
      <alignment horizontal="left" vertical="center" wrapText="1"/>
    </xf>
    <xf numFmtId="3" fontId="5" fillId="0" borderId="0" xfId="0" applyNumberFormat="1" applyFont="1" applyBorder="1" applyAlignment="1">
      <alignment horizontal="right" vertical="center"/>
    </xf>
    <xf numFmtId="167" fontId="4" fillId="2" borderId="2" xfId="1" applyNumberFormat="1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left" vertical="center" wrapText="1"/>
    </xf>
    <xf numFmtId="3" fontId="5" fillId="0" borderId="2" xfId="0" applyNumberFormat="1" applyFont="1" applyBorder="1" applyAlignment="1">
      <alignment horizontal="right" vertical="center"/>
    </xf>
    <xf numFmtId="3" fontId="24" fillId="0" borderId="2" xfId="0" applyNumberFormat="1" applyFont="1" applyBorder="1" applyAlignment="1">
      <alignment vertical="center"/>
    </xf>
    <xf numFmtId="3" fontId="23" fillId="0" borderId="2" xfId="0" applyNumberFormat="1" applyFont="1" applyBorder="1" applyAlignment="1">
      <alignment vertical="center"/>
    </xf>
    <xf numFmtId="0" fontId="1" fillId="0" borderId="5" xfId="0" applyFont="1" applyFill="1" applyBorder="1" applyAlignment="1">
      <alignment horizontal="left" vertical="center" wrapText="1"/>
    </xf>
    <xf numFmtId="167" fontId="4" fillId="2" borderId="5" xfId="1" applyNumberFormat="1" applyFont="1" applyFill="1" applyBorder="1" applyAlignment="1">
      <alignment horizontal="right" vertical="center"/>
    </xf>
    <xf numFmtId="3" fontId="23" fillId="0" borderId="5" xfId="0" applyNumberFormat="1" applyFont="1" applyBorder="1" applyAlignment="1">
      <alignment vertical="center"/>
    </xf>
    <xf numFmtId="3" fontId="1" fillId="0" borderId="5" xfId="0" applyNumberFormat="1" applyFont="1" applyBorder="1" applyAlignment="1">
      <alignment horizontal="right" vertical="center"/>
    </xf>
    <xf numFmtId="0" fontId="5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</cellXfs>
  <cellStyles count="5">
    <cellStyle name="Comma" xfId="1" builtinId="3"/>
    <cellStyle name="Normal" xfId="0" builtinId="0"/>
    <cellStyle name="Normal 2" xfId="2"/>
    <cellStyle name="Normal_Ke can Cap pho -PTTH" xfId="3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123825</xdr:colOff>
      <xdr:row>2</xdr:row>
      <xdr:rowOff>9525</xdr:rowOff>
    </xdr:from>
    <xdr:ext cx="184731" cy="264560"/>
    <xdr:sp macro="" textlink="">
      <xdr:nvSpPr>
        <xdr:cNvPr id="2" name="TextBox 1"/>
        <xdr:cNvSpPr txBox="1"/>
      </xdr:nvSpPr>
      <xdr:spPr>
        <a:xfrm>
          <a:off x="5524500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48"/>
  <sheetViews>
    <sheetView topLeftCell="A20" zoomScaleNormal="100" workbookViewId="0">
      <selection activeCell="F24" sqref="F24"/>
    </sheetView>
  </sheetViews>
  <sheetFormatPr defaultRowHeight="15.75" x14ac:dyDescent="0.25"/>
  <cols>
    <col min="1" max="1" width="3.875" style="2" bestFit="1" customWidth="1"/>
    <col min="2" max="2" width="6.25" style="6" customWidth="1"/>
    <col min="3" max="3" width="6.625" style="6" hidden="1" customWidth="1"/>
    <col min="4" max="4" width="5" style="6" customWidth="1"/>
    <col min="5" max="5" width="17.125" style="6" customWidth="1"/>
    <col min="6" max="6" width="9.875" style="9" customWidth="1"/>
    <col min="7" max="7" width="6.375" style="6" customWidth="1"/>
    <col min="8" max="8" width="4.5" style="23" hidden="1" customWidth="1"/>
    <col min="9" max="9" width="7.875" style="23" customWidth="1"/>
    <col min="10" max="10" width="4" style="23" hidden="1" customWidth="1"/>
    <col min="11" max="11" width="5.375" style="9" customWidth="1"/>
    <col min="12" max="12" width="4.5" style="9" hidden="1" customWidth="1"/>
    <col min="13" max="13" width="7.5" style="58" customWidth="1"/>
    <col min="14" max="14" width="8" style="6" customWidth="1"/>
    <col min="15" max="15" width="9.75" style="6" customWidth="1"/>
    <col min="16" max="16" width="6.375" style="6" customWidth="1"/>
    <col min="17" max="17" width="6.625" style="6" hidden="1" customWidth="1"/>
    <col min="18" max="18" width="4.5" style="23" hidden="1" customWidth="1"/>
    <col min="19" max="19" width="7.125" style="6" customWidth="1"/>
    <col min="20" max="20" width="5.125" style="62" hidden="1" customWidth="1"/>
    <col min="21" max="21" width="5.125" style="6" customWidth="1"/>
    <col min="22" max="22" width="4.5" style="6" hidden="1" customWidth="1"/>
    <col min="23" max="23" width="7.125" style="6" customWidth="1"/>
    <col min="24" max="24" width="8" style="6" customWidth="1"/>
    <col min="25" max="25" width="37.25" style="26" customWidth="1"/>
    <col min="26" max="26" width="11.375" style="6" bestFit="1" customWidth="1"/>
    <col min="27" max="27" width="16.125" style="6" customWidth="1"/>
    <col min="28" max="16384" width="9" style="6"/>
  </cols>
  <sheetData>
    <row r="1" spans="1:25" x14ac:dyDescent="0.25">
      <c r="A1" s="150" t="s">
        <v>56</v>
      </c>
      <c r="B1" s="150"/>
      <c r="C1" s="150"/>
      <c r="D1" s="150"/>
      <c r="E1" s="150"/>
      <c r="F1" s="150"/>
      <c r="G1" s="150"/>
      <c r="H1" s="150"/>
      <c r="I1" s="150"/>
      <c r="J1" s="20"/>
      <c r="K1" s="27"/>
      <c r="L1" s="27"/>
      <c r="M1" s="53"/>
      <c r="N1" s="5"/>
      <c r="O1" s="142" t="s">
        <v>34</v>
      </c>
      <c r="P1" s="142"/>
      <c r="Q1" s="142"/>
      <c r="R1" s="142"/>
      <c r="S1" s="142"/>
      <c r="T1" s="142"/>
      <c r="U1" s="142"/>
      <c r="V1" s="142"/>
      <c r="W1" s="142"/>
      <c r="X1" s="142"/>
      <c r="Y1" s="142"/>
    </row>
    <row r="2" spans="1:25" s="7" customFormat="1" x14ac:dyDescent="0.25">
      <c r="A2" s="143" t="s">
        <v>81</v>
      </c>
      <c r="B2" s="143"/>
      <c r="C2" s="143"/>
      <c r="D2" s="143"/>
      <c r="E2" s="143"/>
      <c r="F2" s="143"/>
      <c r="G2" s="143"/>
      <c r="H2" s="143"/>
      <c r="I2" s="143"/>
      <c r="J2" s="21"/>
      <c r="K2" s="8"/>
      <c r="L2" s="8"/>
      <c r="M2" s="54"/>
      <c r="O2" s="143" t="s">
        <v>22</v>
      </c>
      <c r="P2" s="143"/>
      <c r="Q2" s="143"/>
      <c r="R2" s="143"/>
      <c r="S2" s="143"/>
      <c r="T2" s="143"/>
      <c r="U2" s="143"/>
      <c r="V2" s="143"/>
      <c r="W2" s="143"/>
      <c r="X2" s="143"/>
      <c r="Y2" s="143"/>
    </row>
    <row r="3" spans="1:25" s="7" customFormat="1" ht="6" customHeight="1" x14ac:dyDescent="0.25">
      <c r="A3" s="2"/>
      <c r="F3" s="8"/>
      <c r="H3" s="21"/>
      <c r="I3" s="21"/>
      <c r="J3" s="21"/>
      <c r="K3" s="8"/>
      <c r="L3" s="8"/>
      <c r="M3" s="54"/>
      <c r="R3" s="21"/>
      <c r="T3" s="59"/>
      <c r="Y3" s="24"/>
    </row>
    <row r="4" spans="1:25" s="11" customFormat="1" ht="22.5" customHeight="1" x14ac:dyDescent="0.3">
      <c r="A4" s="147" t="s">
        <v>133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</row>
    <row r="5" spans="1:25" s="12" customFormat="1" ht="6.75" customHeight="1" x14ac:dyDescent="0.25">
      <c r="A5" s="2"/>
      <c r="F5" s="13"/>
      <c r="H5" s="22"/>
      <c r="I5" s="22"/>
      <c r="J5" s="22"/>
      <c r="K5" s="13"/>
      <c r="L5" s="13"/>
      <c r="M5" s="55"/>
      <c r="R5" s="22"/>
      <c r="T5" s="60"/>
      <c r="Y5" s="25"/>
    </row>
    <row r="6" spans="1:25" s="10" customFormat="1" ht="21.75" customHeight="1" x14ac:dyDescent="0.25">
      <c r="A6" s="145" t="s">
        <v>41</v>
      </c>
      <c r="B6" s="146" t="s">
        <v>33</v>
      </c>
      <c r="C6" s="72"/>
      <c r="D6" s="144" t="s">
        <v>98</v>
      </c>
      <c r="E6" s="146" t="s">
        <v>17</v>
      </c>
      <c r="F6" s="148" t="s">
        <v>109</v>
      </c>
      <c r="G6" s="149"/>
      <c r="H6" s="149"/>
      <c r="I6" s="149"/>
      <c r="J6" s="149"/>
      <c r="K6" s="149"/>
      <c r="L6" s="149"/>
      <c r="M6" s="149"/>
      <c r="N6" s="149"/>
      <c r="O6" s="148" t="s">
        <v>134</v>
      </c>
      <c r="P6" s="149"/>
      <c r="Q6" s="149"/>
      <c r="R6" s="149"/>
      <c r="S6" s="149"/>
      <c r="T6" s="149"/>
      <c r="U6" s="149"/>
      <c r="V6" s="149"/>
      <c r="W6" s="149"/>
      <c r="X6" s="149"/>
      <c r="Y6" s="146" t="s">
        <v>21</v>
      </c>
    </row>
    <row r="7" spans="1:25" s="10" customFormat="1" ht="36" x14ac:dyDescent="0.25">
      <c r="A7" s="145"/>
      <c r="B7" s="146"/>
      <c r="C7" s="72"/>
      <c r="D7" s="144"/>
      <c r="E7" s="146"/>
      <c r="F7" s="50" t="s">
        <v>18</v>
      </c>
      <c r="G7" s="50" t="s">
        <v>19</v>
      </c>
      <c r="H7" s="52"/>
      <c r="I7" s="51" t="s">
        <v>75</v>
      </c>
      <c r="J7" s="52"/>
      <c r="K7" s="50" t="s">
        <v>20</v>
      </c>
      <c r="L7" s="67"/>
      <c r="M7" s="56" t="s">
        <v>72</v>
      </c>
      <c r="N7" s="50" t="s">
        <v>32</v>
      </c>
      <c r="O7" s="50" t="s">
        <v>18</v>
      </c>
      <c r="P7" s="50" t="s">
        <v>19</v>
      </c>
      <c r="Q7" s="67"/>
      <c r="R7" s="52"/>
      <c r="S7" s="51" t="s">
        <v>74</v>
      </c>
      <c r="T7" s="52" t="s">
        <v>49</v>
      </c>
      <c r="U7" s="50" t="s">
        <v>20</v>
      </c>
      <c r="V7" s="67"/>
      <c r="W7" s="50" t="s">
        <v>73</v>
      </c>
      <c r="X7" s="50" t="s">
        <v>32</v>
      </c>
      <c r="Y7" s="146"/>
    </row>
    <row r="8" spans="1:25" s="10" customFormat="1" ht="12.75" x14ac:dyDescent="0.25">
      <c r="A8" s="68" t="s">
        <v>0</v>
      </c>
      <c r="B8" s="68" t="s">
        <v>1</v>
      </c>
      <c r="C8" s="73" t="s">
        <v>82</v>
      </c>
      <c r="D8" s="68" t="s">
        <v>2</v>
      </c>
      <c r="E8" s="68" t="s">
        <v>3</v>
      </c>
      <c r="F8" s="68" t="s">
        <v>40</v>
      </c>
      <c r="G8" s="68" t="s">
        <v>4</v>
      </c>
      <c r="H8" s="99" t="s">
        <v>82</v>
      </c>
      <c r="I8" s="69" t="s">
        <v>5</v>
      </c>
      <c r="J8" s="73" t="s">
        <v>82</v>
      </c>
      <c r="K8" s="70" t="s">
        <v>6</v>
      </c>
      <c r="L8" s="73" t="s">
        <v>82</v>
      </c>
      <c r="M8" s="71" t="s">
        <v>7</v>
      </c>
      <c r="N8" s="71" t="s">
        <v>8</v>
      </c>
      <c r="O8" s="71" t="s">
        <v>9</v>
      </c>
      <c r="P8" s="71" t="s">
        <v>10</v>
      </c>
      <c r="Q8" s="73" t="s">
        <v>82</v>
      </c>
      <c r="R8" s="99" t="s">
        <v>82</v>
      </c>
      <c r="S8" s="69" t="s">
        <v>11</v>
      </c>
      <c r="T8" s="52"/>
      <c r="U8" s="70" t="s">
        <v>12</v>
      </c>
      <c r="V8" s="73" t="s">
        <v>82</v>
      </c>
      <c r="W8" s="70" t="s">
        <v>13</v>
      </c>
      <c r="X8" s="70" t="s">
        <v>14</v>
      </c>
      <c r="Y8" s="70" t="s">
        <v>15</v>
      </c>
    </row>
    <row r="9" spans="1:25" s="4" customFormat="1" ht="81" customHeight="1" x14ac:dyDescent="0.25">
      <c r="A9" s="103" t="s">
        <v>0</v>
      </c>
      <c r="B9" s="28" t="s">
        <v>0</v>
      </c>
      <c r="C9" s="28"/>
      <c r="D9" s="30" t="s">
        <v>99</v>
      </c>
      <c r="E9" s="29" t="s">
        <v>64</v>
      </c>
      <c r="F9" s="91" t="s">
        <v>68</v>
      </c>
      <c r="G9" s="93">
        <v>4.9800000000000004</v>
      </c>
      <c r="H9" s="94">
        <v>0.09</v>
      </c>
      <c r="I9" s="92">
        <f>G9*H9</f>
        <v>0.44820000000000004</v>
      </c>
      <c r="J9" s="92"/>
      <c r="K9" s="88">
        <v>0.9</v>
      </c>
      <c r="L9" s="66">
        <v>0.31</v>
      </c>
      <c r="M9" s="48">
        <f>(G9+I9+K9)*L9</f>
        <v>1.9617420000000001</v>
      </c>
      <c r="N9" s="30" t="s">
        <v>113</v>
      </c>
      <c r="O9" s="91" t="s">
        <v>68</v>
      </c>
      <c r="P9" s="34">
        <v>4.9800000000000004</v>
      </c>
      <c r="Q9" s="34"/>
      <c r="R9" s="35">
        <v>0.09</v>
      </c>
      <c r="S9" s="36">
        <f>P9*R9</f>
        <v>0.44820000000000004</v>
      </c>
      <c r="T9" s="96"/>
      <c r="U9" s="28">
        <v>0.9</v>
      </c>
      <c r="V9" s="66">
        <v>0.32</v>
      </c>
      <c r="W9" s="48">
        <f>(P9+S9+U9)*V9</f>
        <v>2.0250240000000002</v>
      </c>
      <c r="X9" s="30" t="s">
        <v>113</v>
      </c>
      <c r="Y9" s="105" t="s">
        <v>114</v>
      </c>
    </row>
    <row r="10" spans="1:25" s="4" customFormat="1" ht="54.75" customHeight="1" x14ac:dyDescent="0.25">
      <c r="A10" s="103" t="s">
        <v>1</v>
      </c>
      <c r="B10" s="28">
        <v>13</v>
      </c>
      <c r="C10" s="28"/>
      <c r="D10" s="30" t="s">
        <v>59</v>
      </c>
      <c r="E10" s="29" t="s">
        <v>83</v>
      </c>
      <c r="F10" s="91" t="s">
        <v>27</v>
      </c>
      <c r="G10" s="34">
        <v>4.9800000000000004</v>
      </c>
      <c r="H10" s="35">
        <v>0.08</v>
      </c>
      <c r="I10" s="33">
        <f>G10*H10</f>
        <v>0.39840000000000003</v>
      </c>
      <c r="J10" s="33"/>
      <c r="K10" s="28">
        <v>0.35</v>
      </c>
      <c r="L10" s="66"/>
      <c r="M10" s="48"/>
      <c r="N10" s="30"/>
      <c r="O10" s="91" t="s">
        <v>115</v>
      </c>
      <c r="P10" s="34">
        <v>4.9800000000000004</v>
      </c>
      <c r="Q10" s="34"/>
      <c r="R10" s="35">
        <v>0.08</v>
      </c>
      <c r="S10" s="36">
        <f>R10*P10</f>
        <v>0.39840000000000003</v>
      </c>
      <c r="T10" s="96"/>
      <c r="U10" s="28">
        <v>0.35</v>
      </c>
      <c r="V10" s="66"/>
      <c r="W10" s="48"/>
      <c r="X10" s="35"/>
      <c r="Y10" s="105" t="s">
        <v>116</v>
      </c>
    </row>
    <row r="11" spans="1:25" s="4" customFormat="1" ht="38.25" customHeight="1" x14ac:dyDescent="0.25">
      <c r="A11" s="103" t="s">
        <v>2</v>
      </c>
      <c r="B11" s="28">
        <v>14</v>
      </c>
      <c r="C11" s="28"/>
      <c r="D11" s="30" t="s">
        <v>121</v>
      </c>
      <c r="E11" s="29" t="s">
        <v>84</v>
      </c>
      <c r="F11" s="91" t="s">
        <v>37</v>
      </c>
      <c r="G11" s="34">
        <v>6.04</v>
      </c>
      <c r="H11" s="35"/>
      <c r="I11" s="33"/>
      <c r="J11" s="33"/>
      <c r="K11" s="28">
        <v>0.45</v>
      </c>
      <c r="L11" s="66">
        <v>0.3</v>
      </c>
      <c r="M11" s="48">
        <f>(G11+I11+K11)*L11</f>
        <v>1.9470000000000001</v>
      </c>
      <c r="N11" s="30" t="s">
        <v>76</v>
      </c>
      <c r="O11" s="91" t="s">
        <v>37</v>
      </c>
      <c r="P11" s="34">
        <v>6.38</v>
      </c>
      <c r="Q11" s="34"/>
      <c r="R11" s="35"/>
      <c r="S11" s="36"/>
      <c r="T11" s="96"/>
      <c r="U11" s="28">
        <v>0.45</v>
      </c>
      <c r="V11" s="66">
        <v>0.3</v>
      </c>
      <c r="W11" s="48">
        <f>(P11+S11+U11)*V11</f>
        <v>2.0489999999999999</v>
      </c>
      <c r="X11" s="35" t="s">
        <v>76</v>
      </c>
      <c r="Y11" s="105" t="s">
        <v>122</v>
      </c>
    </row>
    <row r="12" spans="1:25" s="4" customFormat="1" ht="38.25" customHeight="1" x14ac:dyDescent="0.25">
      <c r="A12" s="103" t="s">
        <v>3</v>
      </c>
      <c r="B12" s="28">
        <v>18</v>
      </c>
      <c r="C12" s="28"/>
      <c r="D12" s="30" t="s">
        <v>59</v>
      </c>
      <c r="E12" s="29" t="s">
        <v>85</v>
      </c>
      <c r="F12" s="91" t="s">
        <v>27</v>
      </c>
      <c r="G12" s="34">
        <v>4.6500000000000004</v>
      </c>
      <c r="H12" s="35"/>
      <c r="I12" s="33"/>
      <c r="J12" s="33"/>
      <c r="K12" s="28">
        <v>0.35</v>
      </c>
      <c r="L12" s="66"/>
      <c r="M12" s="48"/>
      <c r="N12" s="30"/>
      <c r="O12" s="91" t="s">
        <v>27</v>
      </c>
      <c r="P12" s="34">
        <v>4.9800000000000004</v>
      </c>
      <c r="Q12" s="34"/>
      <c r="R12" s="35"/>
      <c r="S12" s="36"/>
      <c r="T12" s="96"/>
      <c r="U12" s="28"/>
      <c r="V12" s="66"/>
      <c r="W12" s="48"/>
      <c r="X12" s="35"/>
      <c r="Y12" s="105" t="s">
        <v>123</v>
      </c>
    </row>
    <row r="13" spans="1:25" s="4" customFormat="1" ht="53.25" customHeight="1" x14ac:dyDescent="0.25">
      <c r="A13" s="103" t="s">
        <v>40</v>
      </c>
      <c r="B13" s="28">
        <v>21</v>
      </c>
      <c r="C13" s="28"/>
      <c r="D13" s="30" t="s">
        <v>99</v>
      </c>
      <c r="E13" s="29" t="s">
        <v>30</v>
      </c>
      <c r="F13" s="91" t="s">
        <v>68</v>
      </c>
      <c r="G13" s="34">
        <v>4.6500000000000004</v>
      </c>
      <c r="H13" s="35"/>
      <c r="I13" s="33"/>
      <c r="J13" s="33"/>
      <c r="K13" s="28">
        <v>0.35</v>
      </c>
      <c r="L13" s="66">
        <v>0.19</v>
      </c>
      <c r="M13" s="48">
        <f>(G13+I13+K13)*L13</f>
        <v>0.95</v>
      </c>
      <c r="N13" s="30" t="s">
        <v>76</v>
      </c>
      <c r="O13" s="91" t="s">
        <v>68</v>
      </c>
      <c r="P13" s="34">
        <v>4.9800000000000004</v>
      </c>
      <c r="Q13" s="34"/>
      <c r="R13" s="35"/>
      <c r="S13" s="36"/>
      <c r="T13" s="96"/>
      <c r="U13" s="28">
        <v>0.35</v>
      </c>
      <c r="V13" s="66">
        <v>0.19</v>
      </c>
      <c r="W13" s="48">
        <f>(P13+S13+U13)*V13</f>
        <v>1.0126999999999999</v>
      </c>
      <c r="X13" s="35" t="s">
        <v>76</v>
      </c>
      <c r="Y13" s="105" t="s">
        <v>124</v>
      </c>
    </row>
    <row r="14" spans="1:25" s="4" customFormat="1" ht="52.5" customHeight="1" x14ac:dyDescent="0.25">
      <c r="A14" s="103" t="s">
        <v>4</v>
      </c>
      <c r="B14" s="28">
        <v>22</v>
      </c>
      <c r="C14" s="28"/>
      <c r="D14" s="30" t="s">
        <v>99</v>
      </c>
      <c r="E14" s="29" t="s">
        <v>92</v>
      </c>
      <c r="F14" s="91" t="s">
        <v>68</v>
      </c>
      <c r="G14" s="34">
        <v>4.6500000000000004</v>
      </c>
      <c r="H14" s="35"/>
      <c r="I14" s="33"/>
      <c r="J14" s="33"/>
      <c r="K14" s="28">
        <v>0.35</v>
      </c>
      <c r="L14" s="66">
        <v>0.19</v>
      </c>
      <c r="M14" s="48">
        <f>(G14+I14+K14)*L14</f>
        <v>0.95</v>
      </c>
      <c r="N14" s="30" t="s">
        <v>76</v>
      </c>
      <c r="O14" s="91" t="s">
        <v>68</v>
      </c>
      <c r="P14" s="34">
        <v>4.9800000000000004</v>
      </c>
      <c r="Q14" s="34"/>
      <c r="R14" s="35"/>
      <c r="S14" s="36"/>
      <c r="T14" s="96"/>
      <c r="U14" s="28">
        <v>0.35</v>
      </c>
      <c r="V14" s="66">
        <v>0.19</v>
      </c>
      <c r="W14" s="48">
        <f>(P14+S14+U14)*V14</f>
        <v>1.0126999999999999</v>
      </c>
      <c r="X14" s="35" t="s">
        <v>76</v>
      </c>
      <c r="Y14" s="105" t="s">
        <v>124</v>
      </c>
    </row>
    <row r="15" spans="1:25" s="4" customFormat="1" ht="53.25" customHeight="1" x14ac:dyDescent="0.25">
      <c r="A15" s="103" t="s">
        <v>5</v>
      </c>
      <c r="B15" s="28">
        <v>23</v>
      </c>
      <c r="C15" s="28"/>
      <c r="D15" s="30" t="s">
        <v>99</v>
      </c>
      <c r="E15" s="29" t="s">
        <v>88</v>
      </c>
      <c r="F15" s="91" t="s">
        <v>68</v>
      </c>
      <c r="G15" s="34">
        <v>4.32</v>
      </c>
      <c r="H15" s="35"/>
      <c r="I15" s="33"/>
      <c r="J15" s="33"/>
      <c r="K15" s="28">
        <v>0.35</v>
      </c>
      <c r="L15" s="66">
        <v>0.16</v>
      </c>
      <c r="M15" s="48">
        <f>(G15+I15+K15)*L15</f>
        <v>0.74719999999999998</v>
      </c>
      <c r="N15" s="30" t="s">
        <v>76</v>
      </c>
      <c r="O15" s="91" t="s">
        <v>68</v>
      </c>
      <c r="P15" s="34"/>
      <c r="Q15" s="34"/>
      <c r="R15" s="35"/>
      <c r="S15" s="36"/>
      <c r="T15" s="96"/>
      <c r="U15" s="28"/>
      <c r="V15" s="66"/>
      <c r="W15" s="48"/>
      <c r="X15" s="35" t="s">
        <v>76</v>
      </c>
      <c r="Y15" s="105" t="s">
        <v>106</v>
      </c>
    </row>
    <row r="16" spans="1:25" s="4" customFormat="1" ht="53.25" customHeight="1" x14ac:dyDescent="0.25">
      <c r="A16" s="103" t="s">
        <v>6</v>
      </c>
      <c r="B16" s="28">
        <v>25</v>
      </c>
      <c r="C16" s="28"/>
      <c r="D16" s="30" t="s">
        <v>99</v>
      </c>
      <c r="E16" s="29" t="s">
        <v>86</v>
      </c>
      <c r="F16" s="91" t="s">
        <v>68</v>
      </c>
      <c r="G16" s="34">
        <v>3.99</v>
      </c>
      <c r="H16" s="35"/>
      <c r="I16" s="33"/>
      <c r="J16" s="33"/>
      <c r="K16" s="28">
        <v>0.35</v>
      </c>
      <c r="L16" s="66">
        <v>0.15</v>
      </c>
      <c r="M16" s="48">
        <f>(G16+I16+K16)*L16</f>
        <v>0.65099999999999991</v>
      </c>
      <c r="N16" s="30" t="s">
        <v>76</v>
      </c>
      <c r="O16" s="91" t="s">
        <v>68</v>
      </c>
      <c r="P16" s="34">
        <v>4.32</v>
      </c>
      <c r="Q16" s="34"/>
      <c r="R16" s="35"/>
      <c r="S16" s="36"/>
      <c r="T16" s="96"/>
      <c r="U16" s="28">
        <v>0.35</v>
      </c>
      <c r="V16" s="66">
        <v>0.15</v>
      </c>
      <c r="W16" s="48">
        <f>(P16+S16+U16)*V16</f>
        <v>0.70050000000000001</v>
      </c>
      <c r="X16" s="35" t="s">
        <v>76</v>
      </c>
      <c r="Y16" s="105" t="s">
        <v>123</v>
      </c>
    </row>
    <row r="17" spans="1:25" s="4" customFormat="1" ht="53.25" customHeight="1" x14ac:dyDescent="0.25">
      <c r="A17" s="103" t="s">
        <v>7</v>
      </c>
      <c r="B17" s="28">
        <v>39</v>
      </c>
      <c r="C17" s="28"/>
      <c r="D17" s="30" t="s">
        <v>99</v>
      </c>
      <c r="E17" s="29" t="s">
        <v>90</v>
      </c>
      <c r="F17" s="91" t="s">
        <v>68</v>
      </c>
      <c r="G17" s="34">
        <v>4.9800000000000004</v>
      </c>
      <c r="H17" s="35">
        <v>0.06</v>
      </c>
      <c r="I17" s="33">
        <f>H17*G17</f>
        <v>0.29880000000000001</v>
      </c>
      <c r="J17" s="33"/>
      <c r="K17" s="28"/>
      <c r="L17" s="66">
        <v>0.27</v>
      </c>
      <c r="M17" s="48">
        <f>(G17+I17+K17)*L17</f>
        <v>1.4252760000000002</v>
      </c>
      <c r="N17" s="30" t="s">
        <v>76</v>
      </c>
      <c r="O17" s="91" t="s">
        <v>68</v>
      </c>
      <c r="P17" s="34">
        <v>4.9800000000000004</v>
      </c>
      <c r="Q17" s="34"/>
      <c r="R17" s="35">
        <v>7.0000000000000007E-2</v>
      </c>
      <c r="S17" s="36">
        <f>R17*P17</f>
        <v>0.34860000000000008</v>
      </c>
      <c r="T17" s="96"/>
      <c r="U17" s="28"/>
      <c r="V17" s="66">
        <v>0.27</v>
      </c>
      <c r="W17" s="48">
        <f>(P17+S17+U17)*V17</f>
        <v>1.4387220000000003</v>
      </c>
      <c r="X17" s="35" t="s">
        <v>76</v>
      </c>
      <c r="Y17" s="105" t="s">
        <v>125</v>
      </c>
    </row>
    <row r="18" spans="1:25" s="4" customFormat="1" ht="37.5" customHeight="1" x14ac:dyDescent="0.25">
      <c r="A18" s="103" t="s">
        <v>8</v>
      </c>
      <c r="B18" s="28">
        <v>93</v>
      </c>
      <c r="C18" s="28"/>
      <c r="D18" s="30" t="s">
        <v>99</v>
      </c>
      <c r="E18" s="29" t="s">
        <v>119</v>
      </c>
      <c r="F18" s="91" t="s">
        <v>68</v>
      </c>
      <c r="G18" s="34"/>
      <c r="H18" s="35"/>
      <c r="I18" s="33"/>
      <c r="J18" s="33"/>
      <c r="K18" s="28"/>
      <c r="L18" s="66"/>
      <c r="M18" s="48"/>
      <c r="N18" s="30"/>
      <c r="O18" s="91" t="s">
        <v>68</v>
      </c>
      <c r="P18" s="109">
        <v>2.2690000000000001</v>
      </c>
      <c r="Q18" s="34"/>
      <c r="R18" s="35"/>
      <c r="S18" s="36"/>
      <c r="T18" s="96"/>
      <c r="U18" s="28"/>
      <c r="V18" s="66"/>
      <c r="W18" s="48"/>
      <c r="X18" s="35" t="s">
        <v>76</v>
      </c>
      <c r="Y18" s="105" t="s">
        <v>126</v>
      </c>
    </row>
    <row r="19" spans="1:25" s="4" customFormat="1" ht="45.75" customHeight="1" x14ac:dyDescent="0.25">
      <c r="A19" s="103" t="s">
        <v>9</v>
      </c>
      <c r="B19" s="28">
        <v>94</v>
      </c>
      <c r="C19" s="28"/>
      <c r="D19" s="30" t="s">
        <v>99</v>
      </c>
      <c r="E19" s="29" t="s">
        <v>120</v>
      </c>
      <c r="F19" s="91" t="s">
        <v>68</v>
      </c>
      <c r="G19" s="34"/>
      <c r="H19" s="35"/>
      <c r="I19" s="33"/>
      <c r="J19" s="33"/>
      <c r="K19" s="28"/>
      <c r="L19" s="66"/>
      <c r="M19" s="48"/>
      <c r="N19" s="30"/>
      <c r="O19" s="91" t="s">
        <v>68</v>
      </c>
      <c r="P19" s="109">
        <v>1.9890000000000001</v>
      </c>
      <c r="Q19" s="34"/>
      <c r="R19" s="35"/>
      <c r="S19" s="36"/>
      <c r="T19" s="96"/>
      <c r="U19" s="28"/>
      <c r="V19" s="66"/>
      <c r="W19" s="48"/>
      <c r="X19" s="35" t="s">
        <v>76</v>
      </c>
      <c r="Y19" s="105" t="s">
        <v>126</v>
      </c>
    </row>
    <row r="20" spans="1:25" s="4" customFormat="1" ht="46.5" customHeight="1" x14ac:dyDescent="0.25">
      <c r="A20" s="103" t="s">
        <v>10</v>
      </c>
      <c r="B20" s="28">
        <v>98</v>
      </c>
      <c r="C20" s="28"/>
      <c r="D20" s="30" t="s">
        <v>99</v>
      </c>
      <c r="E20" s="29" t="s">
        <v>93</v>
      </c>
      <c r="F20" s="91" t="s">
        <v>68</v>
      </c>
      <c r="G20" s="34">
        <v>3.66</v>
      </c>
      <c r="H20" s="35"/>
      <c r="I20" s="33"/>
      <c r="J20" s="33"/>
      <c r="K20" s="28">
        <v>0.45</v>
      </c>
      <c r="L20" s="66">
        <v>0.12</v>
      </c>
      <c r="M20" s="48">
        <f>(G20+I20+K20)*L20</f>
        <v>0.49320000000000003</v>
      </c>
      <c r="N20" s="30" t="s">
        <v>76</v>
      </c>
      <c r="O20" s="91" t="s">
        <v>68</v>
      </c>
      <c r="P20" s="109">
        <v>3.99</v>
      </c>
      <c r="Q20" s="34"/>
      <c r="R20" s="35"/>
      <c r="S20" s="36"/>
      <c r="T20" s="96"/>
      <c r="U20" s="28">
        <v>0.45</v>
      </c>
      <c r="V20" s="66">
        <v>0.12</v>
      </c>
      <c r="W20" s="48">
        <f t="shared" ref="W20:W25" si="0">(P20+S20+U20)*V20</f>
        <v>0.53280000000000005</v>
      </c>
      <c r="X20" s="35" t="s">
        <v>76</v>
      </c>
      <c r="Y20" s="105" t="s">
        <v>127</v>
      </c>
    </row>
    <row r="21" spans="1:25" s="4" customFormat="1" ht="53.25" customHeight="1" x14ac:dyDescent="0.25">
      <c r="A21" s="103" t="s">
        <v>11</v>
      </c>
      <c r="B21" s="28">
        <v>100</v>
      </c>
      <c r="C21" s="28"/>
      <c r="D21" s="30" t="s">
        <v>99</v>
      </c>
      <c r="E21" s="29" t="s">
        <v>35</v>
      </c>
      <c r="F21" s="91" t="s">
        <v>68</v>
      </c>
      <c r="G21" s="34">
        <v>3.33</v>
      </c>
      <c r="H21" s="35"/>
      <c r="I21" s="33"/>
      <c r="J21" s="33"/>
      <c r="K21" s="28">
        <v>0.45</v>
      </c>
      <c r="L21" s="66">
        <v>0.1</v>
      </c>
      <c r="M21" s="48">
        <f>(G21+I21+K21)*L21</f>
        <v>0.37800000000000006</v>
      </c>
      <c r="N21" s="30" t="s">
        <v>76</v>
      </c>
      <c r="O21" s="91" t="s">
        <v>68</v>
      </c>
      <c r="P21" s="109">
        <v>3.66</v>
      </c>
      <c r="Q21" s="34"/>
      <c r="R21" s="35"/>
      <c r="S21" s="36"/>
      <c r="T21" s="96"/>
      <c r="U21" s="28">
        <v>0.45</v>
      </c>
      <c r="V21" s="66">
        <v>0.1</v>
      </c>
      <c r="W21" s="48">
        <f t="shared" si="0"/>
        <v>0.41100000000000003</v>
      </c>
      <c r="X21" s="35" t="s">
        <v>76</v>
      </c>
      <c r="Y21" s="105" t="s">
        <v>127</v>
      </c>
    </row>
    <row r="22" spans="1:25" s="4" customFormat="1" ht="53.25" customHeight="1" x14ac:dyDescent="0.25">
      <c r="A22" s="103" t="s">
        <v>12</v>
      </c>
      <c r="B22" s="28">
        <v>105</v>
      </c>
      <c r="C22" s="28"/>
      <c r="D22" s="30" t="s">
        <v>99</v>
      </c>
      <c r="E22" s="29" t="s">
        <v>71</v>
      </c>
      <c r="F22" s="91" t="s">
        <v>68</v>
      </c>
      <c r="G22" s="34">
        <v>3.66</v>
      </c>
      <c r="H22" s="35"/>
      <c r="I22" s="33"/>
      <c r="J22" s="33"/>
      <c r="K22" s="28">
        <v>0.35</v>
      </c>
      <c r="L22" s="66">
        <v>0.14000000000000001</v>
      </c>
      <c r="M22" s="48">
        <f>(G22+I22+K22)*L22</f>
        <v>0.56140000000000001</v>
      </c>
      <c r="N22" s="30" t="s">
        <v>76</v>
      </c>
      <c r="O22" s="91" t="s">
        <v>68</v>
      </c>
      <c r="P22" s="109">
        <v>3.99</v>
      </c>
      <c r="Q22" s="34"/>
      <c r="R22" s="35"/>
      <c r="S22" s="36"/>
      <c r="T22" s="96"/>
      <c r="U22" s="28">
        <v>0.35</v>
      </c>
      <c r="V22" s="66">
        <v>0.14000000000000001</v>
      </c>
      <c r="W22" s="48">
        <f t="shared" si="0"/>
        <v>0.60760000000000003</v>
      </c>
      <c r="X22" s="35" t="s">
        <v>76</v>
      </c>
      <c r="Y22" s="105" t="s">
        <v>128</v>
      </c>
    </row>
    <row r="23" spans="1:25" s="4" customFormat="1" ht="73.5" customHeight="1" x14ac:dyDescent="0.25">
      <c r="A23" s="103" t="s">
        <v>13</v>
      </c>
      <c r="B23" s="28">
        <v>107</v>
      </c>
      <c r="C23" s="28"/>
      <c r="D23" s="30" t="s">
        <v>99</v>
      </c>
      <c r="E23" s="29" t="s">
        <v>94</v>
      </c>
      <c r="F23" s="91" t="s">
        <v>68</v>
      </c>
      <c r="G23" s="34">
        <v>3</v>
      </c>
      <c r="H23" s="35"/>
      <c r="I23" s="33"/>
      <c r="J23" s="33"/>
      <c r="K23" s="28">
        <v>0.35</v>
      </c>
      <c r="L23" s="66"/>
      <c r="M23" s="48"/>
      <c r="N23" s="30" t="s">
        <v>110</v>
      </c>
      <c r="O23" s="91" t="s">
        <v>68</v>
      </c>
      <c r="P23" s="34">
        <v>3</v>
      </c>
      <c r="Q23" s="34"/>
      <c r="R23" s="35"/>
      <c r="S23" s="36"/>
      <c r="T23" s="96"/>
      <c r="U23" s="28">
        <v>0.35</v>
      </c>
      <c r="V23" s="66">
        <v>0.06</v>
      </c>
      <c r="W23" s="48">
        <f t="shared" si="0"/>
        <v>0.20099999999999998</v>
      </c>
      <c r="X23" s="30" t="s">
        <v>110</v>
      </c>
      <c r="Y23" s="95" t="s">
        <v>111</v>
      </c>
    </row>
    <row r="24" spans="1:25" s="4" customFormat="1" ht="62.25" customHeight="1" x14ac:dyDescent="0.25">
      <c r="A24" s="103" t="s">
        <v>14</v>
      </c>
      <c r="B24" s="28">
        <v>115</v>
      </c>
      <c r="C24" s="28"/>
      <c r="D24" s="30" t="s">
        <v>99</v>
      </c>
      <c r="E24" s="29" t="s">
        <v>95</v>
      </c>
      <c r="F24" s="91" t="s">
        <v>68</v>
      </c>
      <c r="G24" s="34">
        <v>3.33</v>
      </c>
      <c r="H24" s="35"/>
      <c r="I24" s="33"/>
      <c r="J24" s="33"/>
      <c r="K24" s="28">
        <v>0.25</v>
      </c>
      <c r="L24" s="66">
        <v>0.08</v>
      </c>
      <c r="M24" s="48">
        <f>(G24+I24+K24)*L24</f>
        <v>0.28639999999999999</v>
      </c>
      <c r="N24" s="30" t="s">
        <v>76</v>
      </c>
      <c r="O24" s="91" t="s">
        <v>68</v>
      </c>
      <c r="P24" s="34">
        <v>3.33</v>
      </c>
      <c r="Q24" s="34"/>
      <c r="R24" s="35"/>
      <c r="S24" s="36"/>
      <c r="T24" s="96"/>
      <c r="U24" s="28">
        <v>0.25</v>
      </c>
      <c r="V24" s="66">
        <v>0.08</v>
      </c>
      <c r="W24" s="48">
        <f t="shared" si="0"/>
        <v>0.28639999999999999</v>
      </c>
      <c r="X24" s="35" t="s">
        <v>76</v>
      </c>
      <c r="Y24" s="105" t="s">
        <v>101</v>
      </c>
    </row>
    <row r="25" spans="1:25" s="4" customFormat="1" ht="48.75" customHeight="1" x14ac:dyDescent="0.25">
      <c r="A25" s="103" t="s">
        <v>15</v>
      </c>
      <c r="B25" s="28">
        <v>122</v>
      </c>
      <c r="C25" s="28"/>
      <c r="D25" s="30" t="s">
        <v>99</v>
      </c>
      <c r="E25" s="29" t="s">
        <v>69</v>
      </c>
      <c r="F25" s="91" t="s">
        <v>68</v>
      </c>
      <c r="G25" s="34">
        <v>3.33</v>
      </c>
      <c r="H25" s="35"/>
      <c r="I25" s="33"/>
      <c r="J25" s="33"/>
      <c r="K25" s="28">
        <v>0.25</v>
      </c>
      <c r="L25" s="66">
        <v>0.11</v>
      </c>
      <c r="M25" s="48">
        <f>(G25+I25+K25)*L25</f>
        <v>0.39379999999999998</v>
      </c>
      <c r="N25" s="30" t="s">
        <v>76</v>
      </c>
      <c r="O25" s="91" t="s">
        <v>68</v>
      </c>
      <c r="P25" s="34">
        <v>3.33</v>
      </c>
      <c r="Q25" s="34"/>
      <c r="R25" s="35"/>
      <c r="S25" s="36"/>
      <c r="T25" s="96"/>
      <c r="U25" s="28">
        <v>0.25</v>
      </c>
      <c r="V25" s="66">
        <v>0.12</v>
      </c>
      <c r="W25" s="48">
        <f t="shared" si="0"/>
        <v>0.42959999999999998</v>
      </c>
      <c r="X25" s="35" t="s">
        <v>76</v>
      </c>
      <c r="Y25" s="105" t="s">
        <v>107</v>
      </c>
    </row>
    <row r="26" spans="1:25" s="4" customFormat="1" ht="48.75" customHeight="1" x14ac:dyDescent="0.25">
      <c r="A26" s="103" t="s">
        <v>16</v>
      </c>
      <c r="B26" s="28">
        <v>130</v>
      </c>
      <c r="C26" s="28"/>
      <c r="D26" s="30" t="s">
        <v>59</v>
      </c>
      <c r="E26" s="29" t="s">
        <v>53</v>
      </c>
      <c r="F26" s="91" t="s">
        <v>68</v>
      </c>
      <c r="G26" s="34">
        <v>3.33</v>
      </c>
      <c r="H26" s="35"/>
      <c r="I26" s="33"/>
      <c r="J26" s="33"/>
      <c r="K26" s="28"/>
      <c r="L26" s="66"/>
      <c r="M26" s="48"/>
      <c r="N26" s="30"/>
      <c r="O26" s="91" t="s">
        <v>68</v>
      </c>
      <c r="P26" s="34">
        <v>3.66</v>
      </c>
      <c r="Q26" s="34"/>
      <c r="R26" s="35"/>
      <c r="S26" s="36"/>
      <c r="T26" s="96"/>
      <c r="U26" s="28"/>
      <c r="V26" s="66"/>
      <c r="W26" s="48"/>
      <c r="X26" s="35"/>
      <c r="Y26" s="105" t="s">
        <v>124</v>
      </c>
    </row>
    <row r="27" spans="1:25" s="4" customFormat="1" ht="48.75" customHeight="1" x14ac:dyDescent="0.25">
      <c r="A27" s="103" t="s">
        <v>23</v>
      </c>
      <c r="B27" s="28">
        <v>136</v>
      </c>
      <c r="C27" s="28"/>
      <c r="D27" s="30" t="s">
        <v>59</v>
      </c>
      <c r="E27" s="29" t="s">
        <v>66</v>
      </c>
      <c r="F27" s="91" t="s">
        <v>27</v>
      </c>
      <c r="G27" s="34">
        <v>2.67</v>
      </c>
      <c r="H27" s="35"/>
      <c r="I27" s="33"/>
      <c r="J27" s="33"/>
      <c r="K27" s="28"/>
      <c r="L27" s="66"/>
      <c r="M27" s="48"/>
      <c r="N27" s="30"/>
      <c r="O27" s="91" t="s">
        <v>27</v>
      </c>
      <c r="P27" s="34">
        <v>3</v>
      </c>
      <c r="Q27" s="34"/>
      <c r="R27" s="35"/>
      <c r="S27" s="36"/>
      <c r="T27" s="96"/>
      <c r="U27" s="28"/>
      <c r="V27" s="66"/>
      <c r="W27" s="48"/>
      <c r="X27" s="35"/>
      <c r="Y27" s="105" t="s">
        <v>131</v>
      </c>
    </row>
    <row r="28" spans="1:25" s="4" customFormat="1" ht="48.75" customHeight="1" x14ac:dyDescent="0.25">
      <c r="A28" s="103" t="s">
        <v>24</v>
      </c>
      <c r="B28" s="28">
        <v>145</v>
      </c>
      <c r="C28" s="28"/>
      <c r="D28" s="30" t="s">
        <v>59</v>
      </c>
      <c r="E28" s="29" t="s">
        <v>100</v>
      </c>
      <c r="F28" s="91" t="s">
        <v>102</v>
      </c>
      <c r="G28" s="34">
        <v>2.67</v>
      </c>
      <c r="H28" s="35"/>
      <c r="I28" s="33"/>
      <c r="J28" s="33"/>
      <c r="K28" s="28"/>
      <c r="L28" s="66"/>
      <c r="M28" s="48"/>
      <c r="N28" s="30"/>
      <c r="O28" s="91" t="s">
        <v>102</v>
      </c>
      <c r="P28" s="34"/>
      <c r="Q28" s="34"/>
      <c r="R28" s="35"/>
      <c r="S28" s="36"/>
      <c r="T28" s="96"/>
      <c r="U28" s="28"/>
      <c r="V28" s="66"/>
      <c r="W28" s="48"/>
      <c r="X28" s="35"/>
      <c r="Y28" s="105" t="s">
        <v>103</v>
      </c>
    </row>
    <row r="29" spans="1:25" s="4" customFormat="1" ht="54.75" customHeight="1" x14ac:dyDescent="0.25">
      <c r="A29" s="103" t="s">
        <v>25</v>
      </c>
      <c r="B29" s="28">
        <v>159</v>
      </c>
      <c r="C29" s="28"/>
      <c r="D29" s="30" t="s">
        <v>60</v>
      </c>
      <c r="E29" s="29" t="s">
        <v>57</v>
      </c>
      <c r="F29" s="91" t="s">
        <v>28</v>
      </c>
      <c r="G29" s="34">
        <v>3.06</v>
      </c>
      <c r="H29" s="35"/>
      <c r="I29" s="33"/>
      <c r="J29" s="33"/>
      <c r="K29" s="28"/>
      <c r="L29" s="66"/>
      <c r="M29" s="48"/>
      <c r="N29" s="30"/>
      <c r="O29" s="91" t="s">
        <v>28</v>
      </c>
      <c r="P29" s="34">
        <v>3.06</v>
      </c>
      <c r="Q29" s="34"/>
      <c r="R29" s="35"/>
      <c r="S29" s="36"/>
      <c r="T29" s="96"/>
      <c r="U29" s="28"/>
      <c r="V29" s="66"/>
      <c r="W29" s="48"/>
      <c r="X29" s="30"/>
      <c r="Y29" s="105" t="s">
        <v>118</v>
      </c>
    </row>
    <row r="30" spans="1:25" s="4" customFormat="1" ht="54.75" customHeight="1" x14ac:dyDescent="0.25">
      <c r="A30" s="103" t="s">
        <v>26</v>
      </c>
      <c r="B30" s="28">
        <v>162</v>
      </c>
      <c r="C30" s="28"/>
      <c r="D30" s="30" t="s">
        <v>130</v>
      </c>
      <c r="E30" s="29" t="s">
        <v>55</v>
      </c>
      <c r="F30" s="91" t="s">
        <v>80</v>
      </c>
      <c r="G30" s="34">
        <v>2.86</v>
      </c>
      <c r="H30" s="35"/>
      <c r="I30" s="33"/>
      <c r="J30" s="33"/>
      <c r="K30" s="28"/>
      <c r="L30" s="66"/>
      <c r="M30" s="48"/>
      <c r="N30" s="30"/>
      <c r="O30" s="91" t="s">
        <v>80</v>
      </c>
      <c r="P30" s="34">
        <v>3.06</v>
      </c>
      <c r="Q30" s="34"/>
      <c r="R30" s="35"/>
      <c r="S30" s="36"/>
      <c r="T30" s="96"/>
      <c r="U30" s="28"/>
      <c r="V30" s="66"/>
      <c r="W30" s="48"/>
      <c r="X30" s="30"/>
      <c r="Y30" s="105" t="s">
        <v>122</v>
      </c>
    </row>
    <row r="31" spans="1:25" s="4" customFormat="1" ht="54.75" customHeight="1" x14ac:dyDescent="0.25">
      <c r="A31" s="103" t="s">
        <v>43</v>
      </c>
      <c r="B31" s="28">
        <v>165</v>
      </c>
      <c r="C31" s="28"/>
      <c r="D31" s="30" t="s">
        <v>60</v>
      </c>
      <c r="E31" s="29" t="s">
        <v>63</v>
      </c>
      <c r="F31" s="91" t="s">
        <v>28</v>
      </c>
      <c r="G31" s="34">
        <v>2.66</v>
      </c>
      <c r="H31" s="35"/>
      <c r="I31" s="33"/>
      <c r="J31" s="33"/>
      <c r="K31" s="28"/>
      <c r="L31" s="66"/>
      <c r="M31" s="48"/>
      <c r="N31" s="30"/>
      <c r="O31" s="91" t="s">
        <v>104</v>
      </c>
      <c r="P31" s="34"/>
      <c r="Q31" s="34"/>
      <c r="R31" s="35"/>
      <c r="S31" s="36"/>
      <c r="T31" s="96"/>
      <c r="U31" s="28"/>
      <c r="V31" s="66"/>
      <c r="W31" s="48"/>
      <c r="X31" s="30"/>
      <c r="Y31" s="105" t="s">
        <v>105</v>
      </c>
    </row>
    <row r="32" spans="1:25" s="4" customFormat="1" ht="54.75" customHeight="1" x14ac:dyDescent="0.25">
      <c r="A32" s="103" t="s">
        <v>38</v>
      </c>
      <c r="B32" s="28">
        <v>168</v>
      </c>
      <c r="C32" s="28"/>
      <c r="D32" s="30" t="s">
        <v>99</v>
      </c>
      <c r="E32" s="29" t="s">
        <v>36</v>
      </c>
      <c r="F32" s="91" t="s">
        <v>68</v>
      </c>
      <c r="G32" s="34">
        <v>3.33</v>
      </c>
      <c r="H32" s="35"/>
      <c r="I32" s="33"/>
      <c r="J32" s="33"/>
      <c r="K32" s="28"/>
      <c r="L32" s="66">
        <v>0.1</v>
      </c>
      <c r="M32" s="48">
        <f>(G32+I32+K32)*L32</f>
        <v>0.33300000000000002</v>
      </c>
      <c r="N32" s="35" t="s">
        <v>76</v>
      </c>
      <c r="O32" s="91" t="s">
        <v>68</v>
      </c>
      <c r="P32" s="34">
        <v>3.66</v>
      </c>
      <c r="Q32" s="34"/>
      <c r="R32" s="35"/>
      <c r="S32" s="36"/>
      <c r="T32" s="96"/>
      <c r="U32" s="28"/>
      <c r="V32" s="66">
        <v>0.1</v>
      </c>
      <c r="W32" s="48">
        <f>(P32+S32+U32)*V32</f>
        <v>0.36600000000000005</v>
      </c>
      <c r="X32" s="35" t="s">
        <v>76</v>
      </c>
      <c r="Y32" s="105" t="s">
        <v>129</v>
      </c>
    </row>
    <row r="33" spans="1:25" s="107" customFormat="1" ht="37.5" customHeight="1" x14ac:dyDescent="0.25">
      <c r="A33" s="103" t="s">
        <v>44</v>
      </c>
      <c r="B33" s="28">
        <v>175</v>
      </c>
      <c r="C33" s="90"/>
      <c r="D33" s="49" t="s">
        <v>99</v>
      </c>
      <c r="E33" s="29" t="s">
        <v>70</v>
      </c>
      <c r="F33" s="91" t="s">
        <v>68</v>
      </c>
      <c r="G33" s="31">
        <v>3</v>
      </c>
      <c r="H33" s="96"/>
      <c r="I33" s="33"/>
      <c r="J33" s="32"/>
      <c r="K33" s="30"/>
      <c r="L33" s="35"/>
      <c r="M33" s="48"/>
      <c r="N33" s="35"/>
      <c r="O33" s="91" t="s">
        <v>68</v>
      </c>
      <c r="P33" s="31"/>
      <c r="Q33" s="33">
        <f>S33+U33+W33</f>
        <v>0</v>
      </c>
      <c r="R33" s="96"/>
      <c r="S33" s="33"/>
      <c r="T33" s="32"/>
      <c r="U33" s="30"/>
      <c r="V33" s="35"/>
      <c r="W33" s="48"/>
      <c r="X33" s="35"/>
      <c r="Y33" s="95" t="s">
        <v>108</v>
      </c>
    </row>
    <row r="34" spans="1:25" s="107" customFormat="1" ht="40.5" customHeight="1" x14ac:dyDescent="0.25">
      <c r="A34" s="103" t="s">
        <v>45</v>
      </c>
      <c r="B34" s="28">
        <v>196</v>
      </c>
      <c r="C34" s="90"/>
      <c r="D34" s="49" t="s">
        <v>99</v>
      </c>
      <c r="E34" s="29" t="s">
        <v>42</v>
      </c>
      <c r="F34" s="91" t="s">
        <v>68</v>
      </c>
      <c r="G34" s="31">
        <v>3.33</v>
      </c>
      <c r="H34" s="96"/>
      <c r="I34" s="33"/>
      <c r="J34" s="32"/>
      <c r="K34" s="30"/>
      <c r="L34" s="35">
        <v>0.1</v>
      </c>
      <c r="M34" s="48">
        <f>(G34+I34+K34)*L34</f>
        <v>0.33300000000000002</v>
      </c>
      <c r="N34" s="35" t="s">
        <v>76</v>
      </c>
      <c r="O34" s="91" t="s">
        <v>68</v>
      </c>
      <c r="P34" s="31">
        <v>3.66</v>
      </c>
      <c r="Q34" s="33"/>
      <c r="R34" s="96"/>
      <c r="S34" s="33"/>
      <c r="T34" s="32"/>
      <c r="U34" s="30"/>
      <c r="V34" s="35">
        <v>0.1</v>
      </c>
      <c r="W34" s="48">
        <f>(P34+S34+U34)*V34</f>
        <v>0.36600000000000005</v>
      </c>
      <c r="X34" s="35" t="s">
        <v>76</v>
      </c>
      <c r="Y34" s="95" t="s">
        <v>129</v>
      </c>
    </row>
    <row r="35" spans="1:25" s="107" customFormat="1" ht="55.5" customHeight="1" x14ac:dyDescent="0.25">
      <c r="A35" s="103" t="s">
        <v>46</v>
      </c>
      <c r="B35" s="28">
        <v>214</v>
      </c>
      <c r="C35" s="90"/>
      <c r="D35" s="49" t="s">
        <v>99</v>
      </c>
      <c r="E35" s="29" t="s">
        <v>54</v>
      </c>
      <c r="F35" s="91" t="s">
        <v>68</v>
      </c>
      <c r="G35" s="31">
        <v>3.33</v>
      </c>
      <c r="H35" s="96"/>
      <c r="I35" s="33"/>
      <c r="J35" s="32"/>
      <c r="K35" s="30"/>
      <c r="L35" s="35"/>
      <c r="M35" s="48"/>
      <c r="N35" s="35" t="s">
        <v>76</v>
      </c>
      <c r="O35" s="91" t="s">
        <v>68</v>
      </c>
      <c r="P35" s="31">
        <v>3.33</v>
      </c>
      <c r="Q35" s="33"/>
      <c r="R35" s="96"/>
      <c r="S35" s="33"/>
      <c r="T35" s="32"/>
      <c r="U35" s="30"/>
      <c r="V35" s="35">
        <v>0.06</v>
      </c>
      <c r="W35" s="48">
        <f>(P35+S35+U35)*V35</f>
        <v>0.19980000000000001</v>
      </c>
      <c r="X35" s="35" t="s">
        <v>76</v>
      </c>
      <c r="Y35" s="95" t="s">
        <v>112</v>
      </c>
    </row>
    <row r="36" spans="1:25" s="107" customFormat="1" ht="39.75" customHeight="1" x14ac:dyDescent="0.25">
      <c r="A36" s="103" t="s">
        <v>47</v>
      </c>
      <c r="B36" s="28">
        <v>226</v>
      </c>
      <c r="C36" s="90"/>
      <c r="D36" s="49" t="s">
        <v>99</v>
      </c>
      <c r="E36" s="29" t="s">
        <v>52</v>
      </c>
      <c r="F36" s="91" t="s">
        <v>68</v>
      </c>
      <c r="G36" s="31">
        <v>3</v>
      </c>
      <c r="H36" s="96"/>
      <c r="I36" s="33"/>
      <c r="J36" s="32"/>
      <c r="K36" s="30"/>
      <c r="L36" s="35">
        <v>7.0000000000000007E-2</v>
      </c>
      <c r="M36" s="48">
        <f>(G36+I36+K36)*L36</f>
        <v>0.21000000000000002</v>
      </c>
      <c r="N36" s="35" t="s">
        <v>76</v>
      </c>
      <c r="O36" s="91" t="s">
        <v>68</v>
      </c>
      <c r="P36" s="31">
        <v>3</v>
      </c>
      <c r="Q36" s="33"/>
      <c r="R36" s="96"/>
      <c r="S36" s="33"/>
      <c r="T36" s="32"/>
      <c r="U36" s="30"/>
      <c r="V36" s="35">
        <v>0.08</v>
      </c>
      <c r="W36" s="48">
        <f>(P36+S36+U36)*V36</f>
        <v>0.24</v>
      </c>
      <c r="X36" s="35" t="s">
        <v>76</v>
      </c>
      <c r="Y36" s="95" t="s">
        <v>117</v>
      </c>
    </row>
    <row r="37" spans="1:25" s="107" customFormat="1" ht="60.75" customHeight="1" x14ac:dyDescent="0.25">
      <c r="A37" s="106" t="s">
        <v>48</v>
      </c>
      <c r="B37" s="97">
        <v>272</v>
      </c>
      <c r="C37" s="108"/>
      <c r="D37" s="82" t="s">
        <v>62</v>
      </c>
      <c r="E37" s="81" t="s">
        <v>97</v>
      </c>
      <c r="F37" s="98" t="s">
        <v>29</v>
      </c>
      <c r="G37" s="83">
        <v>4.03</v>
      </c>
      <c r="H37" s="104">
        <v>0.15</v>
      </c>
      <c r="I37" s="84">
        <f>G37*H37</f>
        <v>0.60450000000000004</v>
      </c>
      <c r="J37" s="89"/>
      <c r="K37" s="85"/>
      <c r="L37" s="86"/>
      <c r="M37" s="87"/>
      <c r="N37" s="86"/>
      <c r="O37" s="98" t="s">
        <v>29</v>
      </c>
      <c r="P37" s="83">
        <v>4.03</v>
      </c>
      <c r="Q37" s="84"/>
      <c r="R37" s="104">
        <v>0.16</v>
      </c>
      <c r="S37" s="84">
        <f>P37*R37</f>
        <v>0.64480000000000004</v>
      </c>
      <c r="T37" s="89"/>
      <c r="U37" s="85"/>
      <c r="V37" s="86"/>
      <c r="W37" s="87"/>
      <c r="X37" s="86"/>
      <c r="Y37" s="110" t="s">
        <v>125</v>
      </c>
    </row>
    <row r="38" spans="1:25" s="19" customFormat="1" ht="5.25" customHeight="1" x14ac:dyDescent="0.25">
      <c r="A38" s="43"/>
      <c r="B38" s="14"/>
      <c r="C38" s="14"/>
      <c r="D38" s="15"/>
      <c r="E38" s="65"/>
      <c r="F38" s="74"/>
      <c r="G38" s="75"/>
      <c r="H38" s="100"/>
      <c r="I38" s="76"/>
      <c r="J38" s="77"/>
      <c r="K38" s="78"/>
      <c r="L38" s="79"/>
      <c r="M38" s="80"/>
      <c r="N38" s="15"/>
      <c r="O38" s="74"/>
      <c r="P38" s="17"/>
      <c r="Q38" s="17"/>
      <c r="R38" s="102"/>
      <c r="S38" s="17"/>
      <c r="T38" s="61"/>
      <c r="U38" s="16"/>
      <c r="V38" s="16"/>
      <c r="W38" s="16"/>
      <c r="X38" s="18"/>
      <c r="Y38" s="15"/>
    </row>
    <row r="39" spans="1:25" s="47" customFormat="1" ht="15.75" customHeight="1" x14ac:dyDescent="0.25">
      <c r="A39" s="37"/>
      <c r="B39" s="38"/>
      <c r="C39" s="38"/>
      <c r="D39" s="39" t="s">
        <v>31</v>
      </c>
      <c r="E39" s="39"/>
      <c r="F39" s="40"/>
      <c r="G39" s="41"/>
      <c r="H39" s="101"/>
      <c r="I39" s="42"/>
      <c r="J39" s="42"/>
      <c r="K39" s="43"/>
      <c r="L39" s="43"/>
      <c r="M39" s="57"/>
      <c r="N39" s="44"/>
      <c r="O39" s="45"/>
      <c r="P39" s="46"/>
      <c r="Q39" s="46"/>
      <c r="R39" s="64"/>
      <c r="S39" s="46"/>
      <c r="T39" s="64"/>
      <c r="U39" s="39"/>
      <c r="V39" s="39"/>
      <c r="W39" s="39"/>
      <c r="Y39" s="63" t="s">
        <v>132</v>
      </c>
    </row>
    <row r="40" spans="1:25" s="1" customFormat="1" ht="17.25" customHeight="1" x14ac:dyDescent="0.25">
      <c r="A40" s="141" t="s">
        <v>77</v>
      </c>
      <c r="B40" s="141"/>
      <c r="C40" s="141"/>
      <c r="D40" s="141"/>
      <c r="E40" s="141"/>
      <c r="F40" s="141"/>
      <c r="G40" s="141" t="s">
        <v>79</v>
      </c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3"/>
      <c r="W40" s="3"/>
      <c r="X40" s="141" t="s">
        <v>39</v>
      </c>
      <c r="Y40" s="141"/>
    </row>
    <row r="41" spans="1:25" ht="12.75" customHeight="1" x14ac:dyDescent="0.25">
      <c r="T41" s="23"/>
      <c r="X41" s="142"/>
      <c r="Y41" s="142"/>
    </row>
    <row r="42" spans="1:25" ht="12.75" customHeight="1" x14ac:dyDescent="0.25"/>
    <row r="43" spans="1:25" ht="12" customHeight="1" x14ac:dyDescent="0.25"/>
    <row r="44" spans="1:25" ht="15" hidden="1" customHeight="1" x14ac:dyDescent="0.25"/>
    <row r="46" spans="1:25" ht="16.5" customHeight="1" x14ac:dyDescent="0.25"/>
    <row r="47" spans="1:25" ht="20.25" customHeight="1" x14ac:dyDescent="0.25"/>
    <row r="48" spans="1:25" s="1" customFormat="1" x14ac:dyDescent="0.25">
      <c r="A48" s="141" t="s">
        <v>78</v>
      </c>
      <c r="B48" s="141"/>
      <c r="C48" s="141"/>
      <c r="D48" s="141"/>
      <c r="E48" s="141"/>
      <c r="F48" s="141"/>
      <c r="G48" s="141" t="s">
        <v>67</v>
      </c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X48" s="141" t="s">
        <v>64</v>
      </c>
      <c r="Y48" s="141"/>
    </row>
  </sheetData>
  <mergeCells count="19">
    <mergeCell ref="O6:X6"/>
    <mergeCell ref="A1:I1"/>
    <mergeCell ref="A2:I2"/>
    <mergeCell ref="A48:F48"/>
    <mergeCell ref="G48:U48"/>
    <mergeCell ref="X48:Y48"/>
    <mergeCell ref="X41:Y41"/>
    <mergeCell ref="O1:Y1"/>
    <mergeCell ref="O2:Y2"/>
    <mergeCell ref="X40:Y40"/>
    <mergeCell ref="D6:D7"/>
    <mergeCell ref="A40:F40"/>
    <mergeCell ref="G40:U40"/>
    <mergeCell ref="A6:A7"/>
    <mergeCell ref="B6:B7"/>
    <mergeCell ref="A4:Y4"/>
    <mergeCell ref="Y6:Y7"/>
    <mergeCell ref="E6:E7"/>
    <mergeCell ref="F6:N6"/>
  </mergeCells>
  <phoneticPr fontId="3" type="noConversion"/>
  <pageMargins left="0.25" right="0.15748031496062992" top="0.42" bottom="0.37" header="0.14000000000000001" footer="0.16"/>
  <pageSetup paperSize="9" scale="85" orientation="landscape" r:id="rId1"/>
  <headerFooter scaleWithDoc="0" alignWithMargins="0"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view="pageBreakPreview" topLeftCell="A2" zoomScale="64" zoomScaleNormal="73" zoomScaleSheetLayoutView="64" workbookViewId="0">
      <selection activeCell="F14" sqref="F14"/>
    </sheetView>
  </sheetViews>
  <sheetFormatPr defaultRowHeight="15.75" x14ac:dyDescent="0.25"/>
  <cols>
    <col min="1" max="1" width="4.875" style="112" customWidth="1"/>
    <col min="2" max="2" width="21.875" style="111" customWidth="1"/>
    <col min="3" max="3" width="11.875" style="111" customWidth="1"/>
    <col min="4" max="4" width="13.25" style="111" customWidth="1"/>
    <col min="5" max="5" width="13.625" style="111" customWidth="1"/>
    <col min="6" max="6" width="15.625" style="111" customWidth="1"/>
    <col min="7" max="7" width="15.25" style="111" customWidth="1"/>
    <col min="8" max="8" width="9.875" style="111" bestFit="1" customWidth="1"/>
    <col min="9" max="9" width="14.5" style="111" customWidth="1"/>
    <col min="10" max="10" width="14.375" style="111" customWidth="1"/>
    <col min="11" max="11" width="17.375" style="111" customWidth="1"/>
    <col min="12" max="16384" width="9" style="111"/>
  </cols>
  <sheetData>
    <row r="1" spans="1:7" ht="22.5" customHeight="1" x14ac:dyDescent="0.25">
      <c r="A1" s="153" t="s">
        <v>135</v>
      </c>
      <c r="B1" s="154"/>
      <c r="C1" s="154"/>
      <c r="D1" s="154"/>
      <c r="E1" s="155" t="s">
        <v>136</v>
      </c>
      <c r="F1" s="155"/>
      <c r="G1" s="156"/>
    </row>
    <row r="2" spans="1:7" ht="24.75" customHeight="1" x14ac:dyDescent="0.25">
      <c r="A2" s="154"/>
      <c r="B2" s="154"/>
      <c r="C2" s="154"/>
      <c r="D2" s="154"/>
      <c r="E2" s="156"/>
      <c r="F2" s="156"/>
      <c r="G2" s="156"/>
    </row>
    <row r="3" spans="1:7" x14ac:dyDescent="0.25">
      <c r="E3" s="156"/>
      <c r="F3" s="156"/>
      <c r="G3" s="156"/>
    </row>
    <row r="4" spans="1:7" ht="36" customHeight="1" x14ac:dyDescent="0.25">
      <c r="A4" s="157" t="s">
        <v>151</v>
      </c>
      <c r="B4" s="157"/>
      <c r="C4" s="157"/>
      <c r="D4" s="157"/>
      <c r="E4" s="157"/>
      <c r="F4" s="157"/>
      <c r="G4" s="157"/>
    </row>
    <row r="5" spans="1:7" ht="90" customHeight="1" x14ac:dyDescent="0.25">
      <c r="A5" s="115" t="s">
        <v>58</v>
      </c>
      <c r="B5" s="115" t="s">
        <v>61</v>
      </c>
      <c r="C5" s="113" t="s">
        <v>152</v>
      </c>
      <c r="D5" s="113" t="s">
        <v>153</v>
      </c>
      <c r="E5" s="113" t="s">
        <v>154</v>
      </c>
      <c r="F5" s="113" t="s">
        <v>143</v>
      </c>
      <c r="G5" s="123" t="s">
        <v>142</v>
      </c>
    </row>
    <row r="6" spans="1:7" s="2" customFormat="1" ht="26.25" customHeight="1" x14ac:dyDescent="0.25">
      <c r="A6" s="117">
        <v>1</v>
      </c>
      <c r="B6" s="114" t="s">
        <v>69</v>
      </c>
      <c r="C6" s="116">
        <v>197498.01000000004</v>
      </c>
      <c r="D6" s="136">
        <v>95094.574999999997</v>
      </c>
      <c r="E6" s="120">
        <v>39936.199090909089</v>
      </c>
      <c r="F6" s="134">
        <f>SUM(C6:E6)</f>
        <v>332528.78409090912</v>
      </c>
      <c r="G6" s="124"/>
    </row>
    <row r="7" spans="1:7" s="2" customFormat="1" ht="26.25" customHeight="1" x14ac:dyDescent="0.25">
      <c r="A7" s="117">
        <v>2</v>
      </c>
      <c r="B7" s="114" t="s">
        <v>65</v>
      </c>
      <c r="C7" s="116">
        <v>299597.28000000009</v>
      </c>
      <c r="D7" s="136">
        <v>256434.96</v>
      </c>
      <c r="E7" s="120">
        <v>121870.08</v>
      </c>
      <c r="F7" s="134">
        <f t="shared" ref="F7:F20" si="0">SUM(C7:E7)</f>
        <v>677902.32000000007</v>
      </c>
      <c r="G7" s="124"/>
    </row>
    <row r="8" spans="1:7" s="2" customFormat="1" ht="26.25" customHeight="1" x14ac:dyDescent="0.25">
      <c r="A8" s="117">
        <v>3</v>
      </c>
      <c r="B8" s="114" t="s">
        <v>96</v>
      </c>
      <c r="C8" s="116">
        <v>186506.28000000003</v>
      </c>
      <c r="D8" s="136">
        <v>90873.47</v>
      </c>
      <c r="E8" s="120">
        <v>31349.505770750988</v>
      </c>
      <c r="F8" s="134">
        <f t="shared" si="0"/>
        <v>308729.25577075098</v>
      </c>
      <c r="G8" s="124"/>
    </row>
    <row r="9" spans="1:7" s="2" customFormat="1" ht="26.25" customHeight="1" x14ac:dyDescent="0.25">
      <c r="A9" s="117">
        <v>4</v>
      </c>
      <c r="B9" s="114" t="s">
        <v>89</v>
      </c>
      <c r="C9" s="116">
        <v>292971.75660000008</v>
      </c>
      <c r="D9" s="136">
        <v>147199.98000000001</v>
      </c>
      <c r="E9" s="120">
        <v>40497.680137233212</v>
      </c>
      <c r="F9" s="134">
        <f t="shared" si="0"/>
        <v>480669.41673723329</v>
      </c>
      <c r="G9" s="124"/>
    </row>
    <row r="10" spans="1:7" s="2" customFormat="1" ht="26.25" customHeight="1" x14ac:dyDescent="0.25">
      <c r="A10" s="117">
        <v>5</v>
      </c>
      <c r="B10" s="114" t="s">
        <v>87</v>
      </c>
      <c r="C10" s="116">
        <v>280537.20000000007</v>
      </c>
      <c r="D10" s="136">
        <v>134990.815</v>
      </c>
      <c r="E10" s="120">
        <v>46719.238577075099</v>
      </c>
      <c r="F10" s="134">
        <f t="shared" si="0"/>
        <v>462247.2535770752</v>
      </c>
      <c r="G10" s="124"/>
    </row>
    <row r="11" spans="1:7" s="2" customFormat="1" ht="26.25" customHeight="1" x14ac:dyDescent="0.25">
      <c r="A11" s="117">
        <v>6</v>
      </c>
      <c r="B11" s="114" t="s">
        <v>88</v>
      </c>
      <c r="C11" s="116">
        <v>244236.33000000002</v>
      </c>
      <c r="D11" s="135">
        <v>159123.66500000001</v>
      </c>
      <c r="E11" s="120">
        <v>73598.461660079061</v>
      </c>
      <c r="F11" s="134">
        <f t="shared" si="0"/>
        <v>476958.45666007907</v>
      </c>
      <c r="G11" s="124"/>
    </row>
    <row r="12" spans="1:7" s="2" customFormat="1" ht="26.25" customHeight="1" x14ac:dyDescent="0.25">
      <c r="A12" s="117">
        <v>7</v>
      </c>
      <c r="B12" s="114" t="s">
        <v>50</v>
      </c>
      <c r="C12" s="116">
        <v>162247.59</v>
      </c>
      <c r="D12" s="136">
        <v>70952.31</v>
      </c>
      <c r="E12" s="120">
        <v>18379.862608695654</v>
      </c>
      <c r="F12" s="134">
        <f t="shared" si="0"/>
        <v>251579.76260869566</v>
      </c>
      <c r="G12" s="124"/>
    </row>
    <row r="13" spans="1:7" s="2" customFormat="1" ht="26.25" customHeight="1" x14ac:dyDescent="0.25">
      <c r="A13" s="117">
        <v>8</v>
      </c>
      <c r="B13" s="114" t="s">
        <v>91</v>
      </c>
      <c r="C13" s="116">
        <v>267127.20000000007</v>
      </c>
      <c r="D13" s="136">
        <v>158556.18</v>
      </c>
      <c r="E13" s="120">
        <v>39305.35664822135</v>
      </c>
      <c r="F13" s="134">
        <f t="shared" si="0"/>
        <v>464988.73664822138</v>
      </c>
      <c r="G13" s="124"/>
    </row>
    <row r="14" spans="1:7" s="2" customFormat="1" ht="26.25" customHeight="1" x14ac:dyDescent="0.25">
      <c r="A14" s="117">
        <v>9</v>
      </c>
      <c r="B14" s="114" t="s">
        <v>35</v>
      </c>
      <c r="C14" s="116">
        <v>115734</v>
      </c>
      <c r="D14" s="136">
        <v>161058.57</v>
      </c>
      <c r="E14" s="120">
        <v>110230.20000000003</v>
      </c>
      <c r="F14" s="134">
        <f t="shared" si="0"/>
        <v>387022.77</v>
      </c>
      <c r="G14" s="124"/>
    </row>
    <row r="15" spans="1:7" s="2" customFormat="1" ht="26.25" customHeight="1" x14ac:dyDescent="0.25">
      <c r="A15" s="117">
        <v>10</v>
      </c>
      <c r="B15" s="114" t="s">
        <v>51</v>
      </c>
      <c r="C15" s="116">
        <v>162247.59</v>
      </c>
      <c r="D15" s="136">
        <v>70952.31</v>
      </c>
      <c r="E15" s="120">
        <v>22974.828260869566</v>
      </c>
      <c r="F15" s="134">
        <f t="shared" si="0"/>
        <v>256174.72826086957</v>
      </c>
      <c r="G15" s="124"/>
    </row>
    <row r="16" spans="1:7" s="2" customFormat="1" ht="26.25" customHeight="1" x14ac:dyDescent="0.25">
      <c r="A16" s="117">
        <v>11</v>
      </c>
      <c r="B16" s="114" t="s">
        <v>144</v>
      </c>
      <c r="C16" s="132">
        <v>165224.61000000002</v>
      </c>
      <c r="D16" s="136">
        <v>78958.684999999998</v>
      </c>
      <c r="E16" s="120">
        <v>25199.944790513833</v>
      </c>
      <c r="F16" s="134">
        <f t="shared" si="0"/>
        <v>269383.23979051382</v>
      </c>
      <c r="G16" s="124"/>
    </row>
    <row r="17" spans="1:7" s="2" customFormat="1" ht="26.25" customHeight="1" x14ac:dyDescent="0.25">
      <c r="A17" s="117">
        <v>12</v>
      </c>
      <c r="B17" s="133" t="s">
        <v>146</v>
      </c>
      <c r="C17" s="132">
        <v>158349.75</v>
      </c>
      <c r="D17" s="136">
        <v>76841.675000000003</v>
      </c>
      <c r="E17" s="120">
        <v>30900.12648221344</v>
      </c>
      <c r="F17" s="134">
        <f t="shared" si="0"/>
        <v>266091.55148221343</v>
      </c>
      <c r="G17" s="124"/>
    </row>
    <row r="18" spans="1:7" s="2" customFormat="1" ht="26.25" customHeight="1" x14ac:dyDescent="0.25">
      <c r="A18" s="117">
        <v>13</v>
      </c>
      <c r="B18" s="137" t="s">
        <v>147</v>
      </c>
      <c r="C18" s="138">
        <v>179300.64000000004</v>
      </c>
      <c r="D18" s="139">
        <v>97565.06</v>
      </c>
      <c r="E18" s="140">
        <v>30241.256727272728</v>
      </c>
      <c r="F18" s="134">
        <f t="shared" si="0"/>
        <v>307106.95672727277</v>
      </c>
      <c r="G18" s="124"/>
    </row>
    <row r="19" spans="1:7" s="2" customFormat="1" ht="26.25" customHeight="1" x14ac:dyDescent="0.25">
      <c r="A19" s="117">
        <v>14</v>
      </c>
      <c r="B19" s="133" t="s">
        <v>148</v>
      </c>
      <c r="C19" s="132">
        <v>198964.16999999995</v>
      </c>
      <c r="D19" s="136">
        <v>90872.8</v>
      </c>
      <c r="E19" s="120">
        <v>30476.240916996048</v>
      </c>
      <c r="F19" s="134">
        <f t="shared" si="0"/>
        <v>320313.210916996</v>
      </c>
      <c r="G19" s="124"/>
    </row>
    <row r="20" spans="1:7" s="2" customFormat="1" ht="26.25" customHeight="1" x14ac:dyDescent="0.25">
      <c r="A20" s="117">
        <v>15</v>
      </c>
      <c r="B20" s="133" t="s">
        <v>150</v>
      </c>
      <c r="C20" s="132">
        <v>162247.59</v>
      </c>
      <c r="D20" s="136">
        <v>70952.31</v>
      </c>
      <c r="E20" s="120">
        <v>15998.246608695652</v>
      </c>
      <c r="F20" s="134">
        <f t="shared" si="0"/>
        <v>249198.14660869565</v>
      </c>
      <c r="G20" s="124"/>
    </row>
    <row r="21" spans="1:7" s="2" customFormat="1" ht="26.25" customHeight="1" x14ac:dyDescent="0.25">
      <c r="A21" s="125"/>
      <c r="B21" s="130" t="s">
        <v>145</v>
      </c>
      <c r="C21" s="126"/>
      <c r="D21" s="127"/>
      <c r="E21" s="128"/>
      <c r="F21" s="131">
        <f>SUM(F6:F19)</f>
        <v>5261696.4432708314</v>
      </c>
      <c r="G21" s="129"/>
    </row>
    <row r="23" spans="1:7" x14ac:dyDescent="0.25">
      <c r="B23" s="122" t="s">
        <v>140</v>
      </c>
      <c r="C23" s="121"/>
      <c r="D23" s="119">
        <f>30%*F21</f>
        <v>1578508.9329812494</v>
      </c>
    </row>
    <row r="24" spans="1:7" ht="31.5" customHeight="1" x14ac:dyDescent="0.25">
      <c r="B24" s="122" t="s">
        <v>141</v>
      </c>
      <c r="C24" s="121"/>
      <c r="D24" s="119">
        <f>70%*F21</f>
        <v>3683187.5102895815</v>
      </c>
    </row>
    <row r="25" spans="1:7" x14ac:dyDescent="0.25">
      <c r="A25" s="151" t="s">
        <v>137</v>
      </c>
      <c r="B25" s="151"/>
      <c r="C25" s="151"/>
      <c r="E25" s="118" t="s">
        <v>149</v>
      </c>
      <c r="F25" s="118"/>
    </row>
    <row r="26" spans="1:7" x14ac:dyDescent="0.25">
      <c r="A26" s="111"/>
      <c r="E26" s="151" t="s">
        <v>138</v>
      </c>
      <c r="F26" s="151"/>
    </row>
    <row r="27" spans="1:7" ht="16.5" customHeight="1" x14ac:dyDescent="0.25">
      <c r="A27" s="111"/>
      <c r="E27" s="158" t="s">
        <v>139</v>
      </c>
      <c r="F27" s="158"/>
    </row>
    <row r="28" spans="1:7" x14ac:dyDescent="0.25">
      <c r="A28" s="151" t="s">
        <v>50</v>
      </c>
      <c r="B28" s="151"/>
      <c r="C28" s="151"/>
    </row>
    <row r="29" spans="1:7" x14ac:dyDescent="0.25">
      <c r="A29" s="151"/>
      <c r="B29" s="151"/>
      <c r="C29" s="151"/>
      <c r="E29" s="151" t="s">
        <v>89</v>
      </c>
      <c r="F29" s="151"/>
    </row>
    <row r="30" spans="1:7" x14ac:dyDescent="0.25">
      <c r="A30" s="151"/>
      <c r="B30" s="151"/>
      <c r="C30" s="151"/>
      <c r="E30" s="152"/>
      <c r="F30" s="152"/>
    </row>
    <row r="31" spans="1:7" x14ac:dyDescent="0.25">
      <c r="A31" s="151"/>
      <c r="B31" s="151"/>
      <c r="C31" s="151"/>
      <c r="E31" s="152"/>
      <c r="F31" s="152"/>
    </row>
    <row r="32" spans="1:7" x14ac:dyDescent="0.25">
      <c r="A32" s="151"/>
      <c r="B32" s="151"/>
      <c r="C32" s="151"/>
      <c r="E32" s="152"/>
      <c r="F32" s="152"/>
    </row>
  </sheetData>
  <mergeCells count="8">
    <mergeCell ref="E29:F32"/>
    <mergeCell ref="A28:C32"/>
    <mergeCell ref="A1:D2"/>
    <mergeCell ref="E1:G3"/>
    <mergeCell ref="A4:G4"/>
    <mergeCell ref="A25:C25"/>
    <mergeCell ref="E26:F26"/>
    <mergeCell ref="E27:F27"/>
  </mergeCells>
  <pageMargins left="0.7" right="0.7" top="0.25" bottom="0.25" header="0.3" footer="0.3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Bang dieu chinh BC T4.2019</vt:lpstr>
      <vt:lpstr>Chi bộ 1</vt:lpstr>
      <vt:lpstr>'Bang dieu chinh BC T4.2019'!Print_Titles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2019-12-14T11:22:18Z</cp:lastPrinted>
  <dcterms:created xsi:type="dcterms:W3CDTF">2007-10-11T08:38:52Z</dcterms:created>
  <dcterms:modified xsi:type="dcterms:W3CDTF">2020-06-18T14:22:28Z</dcterms:modified>
</cp:coreProperties>
</file>